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OFTWARE\krosdata\Export\"/>
    </mc:Choice>
  </mc:AlternateContent>
  <bookViews>
    <workbookView xWindow="0" yWindow="0" windowWidth="0" windowHeight="0"/>
  </bookViews>
  <sheets>
    <sheet name="Rekapitulace stavby" sheetId="1" r:id="rId1"/>
    <sheet name="01 - výměna stávajících p..." sheetId="2" r:id="rId2"/>
    <sheet name="02 - oprava 2 ks ocelovéh..." sheetId="3" r:id="rId3"/>
    <sheet name="03 -  oprava střechy nad ..." sheetId="4" r:id="rId4"/>
    <sheet name="04 - repase vstupního pro..." sheetId="5" r:id="rId5"/>
    <sheet name="05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výměna stávajících p...'!$C$121:$K$154</definedName>
    <definedName name="_xlnm.Print_Area" localSheetId="1">'01 - výměna stávajících p...'!$C$4:$J$76,'01 - výměna stávajících p...'!$C$82:$J$103,'01 - výměna stávajících p...'!$C$109:$K$154</definedName>
    <definedName name="_xlnm.Print_Titles" localSheetId="1">'01 - výměna stávajících p...'!$121:$121</definedName>
    <definedName name="_xlnm._FilterDatabase" localSheetId="2" hidden="1">'02 - oprava 2 ks ocelovéh...'!$C$122:$K$234</definedName>
    <definedName name="_xlnm.Print_Area" localSheetId="2">'02 - oprava 2 ks ocelovéh...'!$C$4:$J$76,'02 - oprava 2 ks ocelovéh...'!$C$82:$J$104,'02 - oprava 2 ks ocelovéh...'!$C$110:$K$234</definedName>
    <definedName name="_xlnm.Print_Titles" localSheetId="2">'02 - oprava 2 ks ocelovéh...'!$122:$122</definedName>
    <definedName name="_xlnm._FilterDatabase" localSheetId="3" hidden="1">'03 -  oprava střechy nad ...'!$C$123:$K$163</definedName>
    <definedName name="_xlnm.Print_Area" localSheetId="3">'03 -  oprava střechy nad ...'!$C$4:$J$76,'03 -  oprava střechy nad ...'!$C$82:$J$105,'03 -  oprava střechy nad ...'!$C$111:$K$163</definedName>
    <definedName name="_xlnm.Print_Titles" localSheetId="3">'03 -  oprava střechy nad ...'!$123:$123</definedName>
    <definedName name="_xlnm._FilterDatabase" localSheetId="4" hidden="1">'04 - repase vstupního pro...'!$C$127:$K$184</definedName>
    <definedName name="_xlnm.Print_Area" localSheetId="4">'04 - repase vstupního pro...'!$C$4:$J$76,'04 - repase vstupního pro...'!$C$82:$J$109,'04 - repase vstupního pro...'!$C$115:$K$184</definedName>
    <definedName name="_xlnm.Print_Titles" localSheetId="4">'04 - repase vstupního pro...'!$127:$127</definedName>
    <definedName name="_xlnm._FilterDatabase" localSheetId="5" hidden="1">'05 - VRN'!$C$121:$K$135</definedName>
    <definedName name="_xlnm.Print_Area" localSheetId="5">'05 - VRN'!$C$4:$J$76,'05 - VRN'!$C$82:$J$103,'05 - VRN'!$C$109:$K$135</definedName>
    <definedName name="_xlnm.Print_Titles" localSheetId="5">'05 - VRN'!$121:$121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5" r="J37"/>
  <c r="J36"/>
  <c i="1" r="AY98"/>
  <c i="5" r="J35"/>
  <c i="1" r="AX98"/>
  <c i="5"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4" r="J37"/>
  <c r="J36"/>
  <c i="1" r="AY97"/>
  <c i="4" r="J35"/>
  <c i="1" r="AX97"/>
  <c i="4"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3" r="J37"/>
  <c r="J36"/>
  <c i="1" r="AY96"/>
  <c i="3" r="J35"/>
  <c i="1" r="AX96"/>
  <c i="3"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4"/>
  <c r="BH194"/>
  <c r="BG194"/>
  <c r="BF194"/>
  <c r="T194"/>
  <c r="R194"/>
  <c r="P194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68"/>
  <c r="BH168"/>
  <c r="BG168"/>
  <c r="BF168"/>
  <c r="T168"/>
  <c r="R168"/>
  <c r="P168"/>
  <c r="BI162"/>
  <c r="BH162"/>
  <c r="BG162"/>
  <c r="BF162"/>
  <c r="T162"/>
  <c r="R162"/>
  <c r="P162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3"/>
  <c r="BH133"/>
  <c r="BG133"/>
  <c r="BF133"/>
  <c r="T133"/>
  <c r="R133"/>
  <c r="P133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1" r="L90"/>
  <c r="AM90"/>
  <c r="AM89"/>
  <c r="L89"/>
  <c r="AM87"/>
  <c r="L87"/>
  <c r="L85"/>
  <c r="L84"/>
  <c i="3" r="J143"/>
  <c r="J188"/>
  <c r="BK134"/>
  <c r="BK133"/>
  <c i="4" r="J158"/>
  <c r="BK151"/>
  <c r="J140"/>
  <c r="J128"/>
  <c r="J155"/>
  <c r="BK140"/>
  <c r="BK128"/>
  <c r="BK162"/>
  <c r="BK155"/>
  <c r="BK141"/>
  <c r="BK130"/>
  <c i="5" r="BK162"/>
  <c r="BK149"/>
  <c r="BK140"/>
  <c r="BK183"/>
  <c r="BK179"/>
  <c r="J175"/>
  <c r="BK166"/>
  <c r="J150"/>
  <c r="BK143"/>
  <c r="J170"/>
  <c r="BK159"/>
  <c r="J149"/>
  <c r="J178"/>
  <c r="J172"/>
  <c r="BK160"/>
  <c r="J140"/>
  <c i="6" r="BK133"/>
  <c r="BK135"/>
  <c r="J130"/>
  <c r="BK129"/>
  <c r="J125"/>
  <c i="2" r="J154"/>
  <c r="J151"/>
  <c r="J148"/>
  <c r="J145"/>
  <c r="BK136"/>
  <c r="BK127"/>
  <c r="J144"/>
  <c r="BK137"/>
  <c r="J132"/>
  <c r="J125"/>
  <c r="BK129"/>
  <c r="BK141"/>
  <c r="BK139"/>
  <c i="3" r="J230"/>
  <c r="J133"/>
  <c r="BK194"/>
  <c r="J168"/>
  <c r="BK162"/>
  <c r="J150"/>
  <c r="BK139"/>
  <c r="J134"/>
  <c r="BK215"/>
  <c r="BK146"/>
  <c r="J225"/>
  <c r="BK188"/>
  <c r="BK126"/>
  <c i="4" r="BK160"/>
  <c r="BK145"/>
  <c r="BK136"/>
  <c r="F36"/>
  <c i="5" r="J168"/>
  <c r="BK151"/>
  <c r="BK142"/>
  <c r="J133"/>
  <c r="J181"/>
  <c r="J171"/>
  <c r="J164"/>
  <c r="J151"/>
  <c r="J145"/>
  <c r="J141"/>
  <c r="BK150"/>
  <c r="J134"/>
  <c r="BK181"/>
  <c r="BK175"/>
  <c r="BK170"/>
  <c r="J157"/>
  <c r="BK133"/>
  <c i="2" r="BK153"/>
  <c r="BK151"/>
  <c r="J149"/>
  <c r="BK146"/>
  <c r="J139"/>
  <c r="BK132"/>
  <c r="BK126"/>
  <c r="J141"/>
  <c r="J136"/>
  <c r="J129"/>
  <c r="J126"/>
  <c r="J130"/>
  <c r="BK144"/>
  <c i="3" r="J220"/>
  <c r="BK210"/>
  <c r="BK150"/>
  <c r="J141"/>
  <c r="J205"/>
  <c r="J176"/>
  <c r="BK230"/>
  <c r="BK168"/>
  <c r="J139"/>
  <c r="BK205"/>
  <c r="BK182"/>
  <c r="BK141"/>
  <c r="BK128"/>
  <c i="4" r="J141"/>
  <c r="J134"/>
  <c r="J151"/>
  <c r="J145"/>
  <c r="J143"/>
  <c r="J130"/>
  <c r="J153"/>
  <c r="J136"/>
  <c r="BK127"/>
  <c i="5" r="J179"/>
  <c r="J166"/>
  <c r="BK145"/>
  <c r="J180"/>
  <c r="BK177"/>
  <c r="BK172"/>
  <c r="BK168"/>
  <c r="J153"/>
  <c r="J162"/>
  <c r="BK157"/>
  <c r="BK141"/>
  <c r="J131"/>
  <c r="BK180"/>
  <c r="BK171"/>
  <c r="J136"/>
  <c i="6" r="J131"/>
  <c r="J135"/>
  <c r="BK130"/>
  <c r="BK127"/>
  <c i="2" r="BK154"/>
  <c r="J153"/>
  <c r="BK149"/>
  <c r="BK148"/>
  <c r="BK145"/>
  <c r="BK130"/>
  <c i="1" r="AS94"/>
  <c i="2" r="J127"/>
  <c r="J137"/>
  <c r="J146"/>
  <c r="BK125"/>
  <c i="3" r="BK225"/>
  <c r="J215"/>
  <c r="BK176"/>
  <c r="BK143"/>
  <c r="BK220"/>
  <c r="J182"/>
  <c r="J128"/>
  <c r="J210"/>
  <c r="J162"/>
  <c r="J126"/>
  <c r="J194"/>
  <c r="J146"/>
  <c i="4" r="J162"/>
  <c r="BK153"/>
  <c r="BK147"/>
  <c r="J138"/>
  <c r="J160"/>
  <c r="J147"/>
  <c r="BK138"/>
  <c r="J127"/>
  <c r="BK158"/>
  <c r="BK143"/>
  <c r="BK134"/>
  <c i="5" r="J183"/>
  <c r="J177"/>
  <c r="J147"/>
  <c r="BK134"/>
  <c r="BK131"/>
  <c r="BK178"/>
  <c r="J174"/>
  <c r="J159"/>
  <c r="BK147"/>
  <c r="J142"/>
  <c r="J160"/>
  <c r="BK153"/>
  <c r="BK136"/>
  <c r="BK174"/>
  <c r="BK164"/>
  <c r="J143"/>
  <c i="6" r="J127"/>
  <c r="J133"/>
  <c r="BK125"/>
  <c r="BK131"/>
  <c r="J129"/>
  <c i="2" l="1" r="BK124"/>
  <c r="J124"/>
  <c r="J98"/>
  <c r="R128"/>
  <c r="P135"/>
  <c r="BK138"/>
  <c r="J138"/>
  <c r="J102"/>
  <c i="3" r="R125"/>
  <c r="P132"/>
  <c r="P149"/>
  <c r="P148"/>
  <c r="P204"/>
  <c i="4" r="P126"/>
  <c r="P125"/>
  <c r="P133"/>
  <c r="P139"/>
  <c r="P142"/>
  <c r="P152"/>
  <c r="R159"/>
  <c i="5" r="R132"/>
  <c r="R129"/>
  <c r="R128"/>
  <c r="P139"/>
  <c r="P158"/>
  <c r="T161"/>
  <c r="T173"/>
  <c i="2" r="P124"/>
  <c r="BK128"/>
  <c r="J128"/>
  <c r="J99"/>
  <c r="P138"/>
  <c i="3" r="T125"/>
  <c r="R132"/>
  <c r="R149"/>
  <c r="T204"/>
  <c i="4" r="R126"/>
  <c r="R125"/>
  <c r="R133"/>
  <c r="T139"/>
  <c r="R142"/>
  <c r="R152"/>
  <c r="P159"/>
  <c i="5" r="BK132"/>
  <c r="J132"/>
  <c r="J99"/>
  <c r="T139"/>
  <c r="T158"/>
  <c r="R161"/>
  <c r="R173"/>
  <c r="R176"/>
  <c i="6" r="BK128"/>
  <c r="J128"/>
  <c r="J100"/>
  <c r="P128"/>
  <c r="P123"/>
  <c r="P122"/>
  <c i="1" r="AU99"/>
  <c i="2" r="R124"/>
  <c r="R123"/>
  <c r="P128"/>
  <c r="R135"/>
  <c r="R138"/>
  <c i="3" r="BK125"/>
  <c r="J125"/>
  <c r="J98"/>
  <c r="BK132"/>
  <c r="J132"/>
  <c r="J99"/>
  <c r="BK149"/>
  <c r="J149"/>
  <c r="J102"/>
  <c r="BK204"/>
  <c r="J204"/>
  <c r="J103"/>
  <c i="4" r="T126"/>
  <c r="T125"/>
  <c r="T133"/>
  <c r="R139"/>
  <c r="T142"/>
  <c r="T152"/>
  <c r="T159"/>
  <c i="5" r="T132"/>
  <c r="T129"/>
  <c r="BK139"/>
  <c r="J139"/>
  <c r="J101"/>
  <c r="R158"/>
  <c r="P161"/>
  <c r="P173"/>
  <c r="P176"/>
  <c i="6" r="R128"/>
  <c r="R123"/>
  <c r="R122"/>
  <c i="2" r="T124"/>
  <c r="T123"/>
  <c r="T128"/>
  <c r="BK135"/>
  <c r="J135"/>
  <c r="J101"/>
  <c r="T135"/>
  <c r="T138"/>
  <c i="3" r="P125"/>
  <c r="P124"/>
  <c r="P123"/>
  <c i="1" r="AU96"/>
  <c i="3" r="T132"/>
  <c r="T149"/>
  <c r="T148"/>
  <c r="R204"/>
  <c i="4" r="BK126"/>
  <c r="J126"/>
  <c r="J98"/>
  <c r="BK133"/>
  <c r="J133"/>
  <c r="J100"/>
  <c r="BK139"/>
  <c r="J139"/>
  <c r="J101"/>
  <c r="BK142"/>
  <c r="J142"/>
  <c r="J102"/>
  <c r="BK152"/>
  <c r="J152"/>
  <c r="J103"/>
  <c r="BK159"/>
  <c r="J159"/>
  <c r="J104"/>
  <c i="5" r="P132"/>
  <c r="P129"/>
  <c r="R139"/>
  <c r="R138"/>
  <c r="BK158"/>
  <c r="J158"/>
  <c r="J104"/>
  <c r="BK161"/>
  <c r="J161"/>
  <c r="J105"/>
  <c r="BK173"/>
  <c r="J173"/>
  <c r="J106"/>
  <c r="BK176"/>
  <c r="J176"/>
  <c r="J107"/>
  <c r="T176"/>
  <c i="6" r="T128"/>
  <c r="T123"/>
  <c r="T122"/>
  <c i="5" r="BK182"/>
  <c r="J182"/>
  <c r="J108"/>
  <c i="6" r="BK124"/>
  <c r="J124"/>
  <c r="J98"/>
  <c r="BK126"/>
  <c r="J126"/>
  <c r="J99"/>
  <c i="3" r="BK145"/>
  <c r="J145"/>
  <c r="J100"/>
  <c i="5" r="BK152"/>
  <c r="J152"/>
  <c r="J102"/>
  <c r="BK156"/>
  <c r="J156"/>
  <c r="J103"/>
  <c i="6" r="BK132"/>
  <c r="J132"/>
  <c r="J101"/>
  <c r="BK134"/>
  <c r="J134"/>
  <c r="J102"/>
  <c i="5" r="BK130"/>
  <c r="J130"/>
  <c r="J98"/>
  <c i="6" r="E112"/>
  <c r="BE125"/>
  <c r="BE129"/>
  <c r="BE131"/>
  <c r="J89"/>
  <c r="F119"/>
  <c r="BE127"/>
  <c r="BE133"/>
  <c r="BE130"/>
  <c r="BE135"/>
  <c i="5" r="E85"/>
  <c r="BE134"/>
  <c r="BE140"/>
  <c r="BE143"/>
  <c r="BE145"/>
  <c r="BE150"/>
  <c r="BE157"/>
  <c r="BE162"/>
  <c r="BE177"/>
  <c r="BE178"/>
  <c r="BE180"/>
  <c r="BE181"/>
  <c r="BE183"/>
  <c r="BE131"/>
  <c r="BE142"/>
  <c r="BE147"/>
  <c r="BE151"/>
  <c r="BE164"/>
  <c r="BE166"/>
  <c r="BE168"/>
  <c r="BE171"/>
  <c r="BE174"/>
  <c r="BE175"/>
  <c r="BE179"/>
  <c i="4" r="BK125"/>
  <c r="J125"/>
  <c r="J97"/>
  <c i="5" r="J89"/>
  <c r="F92"/>
  <c r="BE133"/>
  <c r="BE141"/>
  <c r="BE160"/>
  <c r="BE136"/>
  <c r="BE149"/>
  <c r="BE153"/>
  <c r="BE159"/>
  <c r="BE170"/>
  <c r="BE172"/>
  <c i="4" r="E85"/>
  <c r="F92"/>
  <c r="BE128"/>
  <c r="BE130"/>
  <c r="BE136"/>
  <c r="BE140"/>
  <c r="BE147"/>
  <c r="BE153"/>
  <c r="J89"/>
  <c r="BE127"/>
  <c r="BE134"/>
  <c r="BE151"/>
  <c r="BE155"/>
  <c r="BE160"/>
  <c r="BE162"/>
  <c i="1" r="BC97"/>
  <c i="4" r="BE138"/>
  <c r="BE141"/>
  <c r="BE143"/>
  <c r="BE145"/>
  <c r="BE158"/>
  <c i="3" r="BE134"/>
  <c r="BE143"/>
  <c r="BE150"/>
  <c r="BE168"/>
  <c r="BE215"/>
  <c r="BE220"/>
  <c r="J89"/>
  <c r="E113"/>
  <c r="BE128"/>
  <c r="BE182"/>
  <c r="BE188"/>
  <c r="BE194"/>
  <c r="BE225"/>
  <c r="BE230"/>
  <c r="BE176"/>
  <c r="BE205"/>
  <c r="BE210"/>
  <c r="F92"/>
  <c r="BE126"/>
  <c r="BE133"/>
  <c r="BE139"/>
  <c r="BE141"/>
  <c r="BE146"/>
  <c r="BE162"/>
  <c i="2" r="E112"/>
  <c r="BE126"/>
  <c r="BE127"/>
  <c r="BE129"/>
  <c r="BE130"/>
  <c r="BE132"/>
  <c r="BE141"/>
  <c r="BE144"/>
  <c r="BE145"/>
  <c r="J116"/>
  <c r="BE136"/>
  <c r="BE125"/>
  <c r="F92"/>
  <c r="BE137"/>
  <c r="BE139"/>
  <c r="BE146"/>
  <c r="BE148"/>
  <c r="BE149"/>
  <c r="BE151"/>
  <c r="BE153"/>
  <c r="BE154"/>
  <c r="F35"/>
  <c i="1" r="BB95"/>
  <c i="3" r="F36"/>
  <c i="1" r="BC96"/>
  <c i="3" r="F35"/>
  <c i="1" r="BB96"/>
  <c i="5" r="F36"/>
  <c i="1" r="BC98"/>
  <c i="6" r="F34"/>
  <c i="1" r="BA99"/>
  <c i="6" r="F37"/>
  <c i="1" r="BD99"/>
  <c i="2" r="F34"/>
  <c i="1" r="BA95"/>
  <c i="2" r="F37"/>
  <c i="1" r="BD95"/>
  <c i="3" r="F37"/>
  <c i="1" r="BD96"/>
  <c i="4" r="F34"/>
  <c i="1" r="BA97"/>
  <c i="5" r="J34"/>
  <c i="1" r="AW98"/>
  <c i="6" r="J34"/>
  <c i="1" r="AW99"/>
  <c i="6" r="F36"/>
  <c i="1" r="BC99"/>
  <c i="2" r="F36"/>
  <c i="1" r="BC95"/>
  <c i="3" r="J34"/>
  <c i="1" r="AW96"/>
  <c i="4" r="F37"/>
  <c i="1" r="BD97"/>
  <c i="4" r="F35"/>
  <c i="1" r="BB97"/>
  <c i="5" r="F35"/>
  <c i="1" r="BB98"/>
  <c i="6" r="F35"/>
  <c i="1" r="BB99"/>
  <c i="2" r="J34"/>
  <c i="1" r="AW95"/>
  <c i="3" r="F34"/>
  <c i="1" r="BA96"/>
  <c i="4" r="J34"/>
  <c i="1" r="AW97"/>
  <c i="5" r="F34"/>
  <c i="1" r="BA98"/>
  <c i="5" r="F37"/>
  <c i="1" r="BD98"/>
  <c i="4" l="1" r="T132"/>
  <c i="5" r="T138"/>
  <c r="T128"/>
  <c i="4" r="P132"/>
  <c i="3" r="R148"/>
  <c r="T124"/>
  <c r="T123"/>
  <c i="5" r="P138"/>
  <c r="P128"/>
  <c i="1" r="AU98"/>
  <c i="4" r="P124"/>
  <c i="1" r="AU97"/>
  <c i="2" r="P134"/>
  <c r="T134"/>
  <c r="T122"/>
  <c i="4" r="T124"/>
  <c r="R132"/>
  <c r="R124"/>
  <c i="2" r="P123"/>
  <c r="P122"/>
  <c i="1" r="AU95"/>
  <c i="3" r="R124"/>
  <c r="R123"/>
  <c i="2" r="R134"/>
  <c r="R122"/>
  <c r="BK134"/>
  <c r="J134"/>
  <c r="J100"/>
  <c i="4" r="BK132"/>
  <c r="J132"/>
  <c r="J99"/>
  <c i="5" r="BK138"/>
  <c r="J138"/>
  <c r="J100"/>
  <c i="3" r="BK148"/>
  <c r="J148"/>
  <c r="J101"/>
  <c i="5" r="BK129"/>
  <c r="J129"/>
  <c r="J97"/>
  <c i="2" r="BK123"/>
  <c r="J123"/>
  <c r="J97"/>
  <c i="3" r="BK124"/>
  <c r="J124"/>
  <c r="J97"/>
  <c i="6" r="BK123"/>
  <c r="J123"/>
  <c r="J97"/>
  <c i="4" r="BK124"/>
  <c r="J124"/>
  <c i="2" r="F33"/>
  <c i="1" r="AZ95"/>
  <c i="4" r="F33"/>
  <c i="1" r="AZ97"/>
  <c i="4" r="J30"/>
  <c i="1" r="AG97"/>
  <c i="5" r="F33"/>
  <c i="1" r="AZ98"/>
  <c r="BC94"/>
  <c r="AY94"/>
  <c i="2" r="J33"/>
  <c i="1" r="AV95"/>
  <c r="AT95"/>
  <c i="4" r="J33"/>
  <c i="1" r="AV97"/>
  <c r="AT97"/>
  <c i="5" r="J33"/>
  <c i="1" r="AV98"/>
  <c r="AT98"/>
  <c i="3" r="J33"/>
  <c i="1" r="AV96"/>
  <c r="AT96"/>
  <c i="6" r="F33"/>
  <c i="1" r="AZ99"/>
  <c r="BB94"/>
  <c r="W31"/>
  <c r="BA94"/>
  <c r="W30"/>
  <c r="BD94"/>
  <c r="W33"/>
  <c i="3" r="F33"/>
  <c i="1" r="AZ96"/>
  <c i="6" r="J33"/>
  <c i="1" r="AV99"/>
  <c r="AT99"/>
  <c i="3" l="1" r="BK123"/>
  <c r="J123"/>
  <c r="J96"/>
  <c i="5" r="BK128"/>
  <c r="J128"/>
  <c r="J96"/>
  <c i="6" r="BK122"/>
  <c r="J122"/>
  <c r="J96"/>
  <c i="2" r="BK122"/>
  <c r="J122"/>
  <c i="1" r="AN97"/>
  <c i="4" r="J96"/>
  <c r="J39"/>
  <c i="1" r="AU94"/>
  <c r="AX94"/>
  <c r="W32"/>
  <c i="2" r="J30"/>
  <c i="1" r="AG95"/>
  <c r="AZ94"/>
  <c r="AV94"/>
  <c r="AK29"/>
  <c r="AW94"/>
  <c r="AK30"/>
  <c i="2" l="1" r="J39"/>
  <c r="J96"/>
  <c i="1" r="AN95"/>
  <c i="6" r="J30"/>
  <c i="1" r="AG99"/>
  <c i="5" r="J30"/>
  <c i="1" r="AG98"/>
  <c r="AT94"/>
  <c i="3" r="J30"/>
  <c i="1" r="AG96"/>
  <c r="W29"/>
  <c i="5" l="1" r="J39"/>
  <c i="3" r="J39"/>
  <c i="6" r="J39"/>
  <c i="1" r="AN98"/>
  <c r="AN96"/>
  <c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<sst xmlns="http://schemas.openxmlformats.org/spreadsheetml/2006/main">
  <si>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</si>
  <si>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</si>
  <si>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</si>
  <si>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</si>
  <si>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</si>
  <si>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{45dd3d95-6681-473f-a17d-88d908d94692}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</si>
  <si>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</si>
  <si>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</si>
  <si>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</si>
  <si>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</si>
  <si>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</si>
  <si>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</si>
  <si>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</si>
  <si>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</si>
  <si>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2023-06-25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</si>
  <si>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</si>
  <si>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</si>
  <si>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VZMR - dobudování EPS a PBŘ - rekonstrukce vstupů do objektu DS Benešov</t>
  </si>
  <si>
    <t>KSO:</t>
  </si>
  <si>
    <t>CC-CZ:</t>
  </si>
  <si>
    <t>Místo:</t>
  </si>
  <si>
    <t>Domov seniorů (DS) Benešov</t>
  </si>
  <si>
    <t>Datum:</t>
  </si>
  <si>
    <t>25. 6. 2023</t>
  </si>
  <si>
    <t>Zadavatel:</t>
  </si>
  <si>
    <t>IČ:</t>
  </si>
  <si>
    <t>DS Benešov</t>
  </si>
  <si>
    <t>DIČ:</t>
  </si>
  <si>
    <t>Uchazeč:</t>
  </si>
  <si>
    <t>Vyplň údaj</t>
  </si>
  <si>
    <t>Projektant:</t>
  </si>
  <si>
    <t>ing. Luboš Brandeis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</si>
  <si>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</si>
  <si>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</si>
  <si>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</si>
  <si>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</si>
  <si>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</si>
  <si>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</si>
  <si>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</si>
  <si>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</si>
  <si>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</si>
  <si>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</si>
  <si>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</si>
  <si>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</si>
  <si>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</si>
  <si>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</si>
  <si>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</si>
  <si>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</si>
  <si>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</si>
  <si>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</si>
  <si>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</si>
  <si>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</si>
  <si>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</si>
  <si>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</si>
  <si>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</si>
  <si>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</si>
  <si>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</si>
  <si>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</si>
  <si>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</si>
  <si>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</si>
  <si>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</si>
  <si>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</si>
  <si>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</si>
  <si>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</si>
  <si>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</si>
  <si>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</si>
  <si>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</si>
  <si>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</si>
  <si>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</si>
  <si>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</si>
  <si>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</si>
  <si>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</si>
  <si>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</si>
  <si>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</si>
  <si>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</si>
  <si>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</si>
  <si>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</si>
  <si>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</si>
  <si>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</si>
  <si>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</si>
  <si>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</si>
  <si>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stávajících posuvných ocelovo-dřevěných vrat</t>
  </si>
  <si>
    <t>STA</t>
  </si>
  <si>
    <t>1</t>
  </si>
  <si>
    <t>{2e28dd2f-0bdb-4034-9308-0da3b7a8ab2c}</t>
  </si>
  <si>
    <t>2</t>
  </si>
  <si>
    <t>02</t>
  </si>
  <si>
    <t>oprava 2 ks ocelového venkovního schodiště</t>
  </si>
  <si>
    <t>{c287ee2a-f214-4478-b032-0265c7660f83}</t>
  </si>
  <si>
    <t>03</t>
  </si>
  <si>
    <t xml:space="preserve"> oprava střechy nad zásobovacími rampami</t>
  </si>
  <si>
    <t>{fa3cfd60-3178-45da-a72b-951065626028}</t>
  </si>
  <si>
    <t>04</t>
  </si>
  <si>
    <t>repase vstupního proskleného zádveří, automatických dveří a radiátorů a EPS</t>
  </si>
  <si>
    <t>{08e3a8e4-dde5-4a60-9c75-97ed805ede5d}</t>
  </si>
  <si>
    <t>05</t>
  </si>
  <si>
    <t>VRN</t>
  </si>
  <si>
    <t>{995a7319-72a4-4aa6-87e5-3788d9a50ed9}</t>
  </si>
  <si>
    <t>KRYCÍ LIST SOUPISU PRACÍ</t>
  </si>
  <si>
    <t>Objekt:</t>
  </si>
  <si>
    <t>01 - výměna stávajících posuvných ocelovo-dřevěných vrat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</si>
  <si>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</si>
  <si>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</si>
  <si>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</si>
  <si>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</si>
  <si>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</si>
  <si>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</si>
  <si>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</si>
  <si>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</si>
  <si>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</si>
  <si>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</si>
  <si>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</si>
  <si>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</si>
  <si>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</si>
  <si>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</si>
  <si>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</si>
  <si>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</si>
  <si>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</si>
  <si>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</si>
  <si>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</si>
  <si>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</si>
  <si>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</si>
  <si>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</si>
  <si>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</si>
  <si>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</si>
  <si>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</si>
  <si>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</si>
  <si>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</si>
  <si>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</si>
  <si>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</si>
  <si>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</si>
  <si>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961000000R1</t>
  </si>
  <si>
    <t>Drobné zednické práce po demontáži vrat, příprava pro montáž vrat nových</t>
  </si>
  <si>
    <t>kpl</t>
  </si>
  <si>
    <t>4</t>
  </si>
  <si>
    <t>-1513074249</t>
  </si>
  <si>
    <t>961000000R2</t>
  </si>
  <si>
    <t>Drobné práce uzavření obvodového pláště stavb</t>
  </si>
  <si>
    <t>1205455639</t>
  </si>
  <si>
    <t>3</t>
  </si>
  <si>
    <t>961000000R3</t>
  </si>
  <si>
    <t>D+M pozinkované ocelové patky sloupu, trámu, výplňové fošny a provedení lazurovacího nátěru</t>
  </si>
  <si>
    <t>516538424</t>
  </si>
  <si>
    <t>997</t>
  </si>
  <si>
    <t>Přesun sutě</t>
  </si>
  <si>
    <t>997013501</t>
  </si>
  <si>
    <t>Odvoz suti a vybouraných hmot na skládku nebo meziskládku do 1 km se složením</t>
  </si>
  <si>
    <t>t</t>
  </si>
  <si>
    <t>CS ÚRS 2023 01</t>
  </si>
  <si>
    <t>-1065226479</t>
  </si>
  <si>
    <t>5</t>
  </si>
  <si>
    <t>997013509</t>
  </si>
  <si>
    <t>Příplatek k odvozu suti a vybouraných hmot na skládku ZKD 1 km přes 1 km</t>
  </si>
  <si>
    <t>-1018899411</t>
  </si>
  <si>
    <t>VV</t>
  </si>
  <si>
    <t>"odvoz suti na skládku do vzdálenosti 20 km" (20-1)*0,807</t>
  </si>
  <si>
    <t>6</t>
  </si>
  <si>
    <t>997013631</t>
  </si>
  <si>
    <t>Poplatek za uložení na skládce (skládkovné) stavebního odpadu směsného kód odpadu 17 09 04</t>
  </si>
  <si>
    <t>-1102513801</t>
  </si>
  <si>
    <t>0,807</t>
  </si>
  <si>
    <t>PSV</t>
  </si>
  <si>
    <t>Práce a dodávky PSV</t>
  </si>
  <si>
    <t>762</t>
  </si>
  <si>
    <t>Konstrukce tesařské</t>
  </si>
  <si>
    <t>7</t>
  </si>
  <si>
    <t>762822000R</t>
  </si>
  <si>
    <t>Doplnění dřevěného hoblovaného trámu 100/160 mm výšky cca 3160 mm a části dřevěné výplně</t>
  </si>
  <si>
    <t>16</t>
  </si>
  <si>
    <t>1130286867</t>
  </si>
  <si>
    <t>8</t>
  </si>
  <si>
    <t>998762101</t>
  </si>
  <si>
    <t>Přesun hmot tonážní pro kce tesařské v objektech v do 6 m</t>
  </si>
  <si>
    <t>-1164589670</t>
  </si>
  <si>
    <t>767</t>
  </si>
  <si>
    <t>Konstrukce zámečnické</t>
  </si>
  <si>
    <t>767651113</t>
  </si>
  <si>
    <t>Montáž vrat garážových sekčních zajížděcích pod strop pl přes 9 do 13 m2</t>
  </si>
  <si>
    <t>kus</t>
  </si>
  <si>
    <t>-623835677</t>
  </si>
  <si>
    <t>P</t>
  </si>
  <si>
    <t>Poznámka k položce:_x000d_
provedení dodávky a montáže nových segmentových výsuvných vrat (standart Hormann) barva hnědá - odstín bude upřesněn velikosti cca 3550 /cca 3000 mm včetně kovových pojezdů. materiál: dle nabídky výrobce (hliník, plast, el. ovládání) před výrobou vrat bude místo osazení doměřeno výrobcem a definitivní výrobní rozměr určí výrobce !!!</t>
  </si>
  <si>
    <t>10</t>
  </si>
  <si>
    <t>M</t>
  </si>
  <si>
    <t>55345801R</t>
  </si>
  <si>
    <t>vrata průmyslová sekční z ocelových lamel</t>
  </si>
  <si>
    <t>m2</t>
  </si>
  <si>
    <t>32</t>
  </si>
  <si>
    <t>-1318314080</t>
  </si>
  <si>
    <t>Poznámka k položce:_x000d_
vrata (standart Hormann) barva hnědá - odstín bude upřesněn velikosti cca 3550 /cca 3000 mm včetně kovových pojezdů</t>
  </si>
  <si>
    <t>3,55*3</t>
  </si>
  <si>
    <t>11</t>
  </si>
  <si>
    <t>767651126</t>
  </si>
  <si>
    <t>Montáž vrat garážových sekčních elektrického stropního pohonu</t>
  </si>
  <si>
    <t>386102708</t>
  </si>
  <si>
    <t>12</t>
  </si>
  <si>
    <t>55345878R</t>
  </si>
  <si>
    <t xml:space="preserve">pohon garážových sekčních a výklopných vrat </t>
  </si>
  <si>
    <t>-320844745</t>
  </si>
  <si>
    <t>13</t>
  </si>
  <si>
    <t>767651800</t>
  </si>
  <si>
    <t>Demontáž zárubní vrat odřezáním plochy přes 4,5 do 10,0 m2</t>
  </si>
  <si>
    <t>2069212493</t>
  </si>
  <si>
    <t xml:space="preserve">"demontáž ocelového rámu L50 - otvíravých vrat" 1 </t>
  </si>
  <si>
    <t>14</t>
  </si>
  <si>
    <t>767651821</t>
  </si>
  <si>
    <t>Demontáž vrat garážových otvíravých pl do 6 m2</t>
  </si>
  <si>
    <t>1568029705</t>
  </si>
  <si>
    <t>767651831</t>
  </si>
  <si>
    <t>Demontáž vrat garážových posuvných do 6 m2</t>
  </si>
  <si>
    <t>-1035117694</t>
  </si>
  <si>
    <t>767652210</t>
  </si>
  <si>
    <t>Montáž vrat garážových otvíravých do ocelové konstrukce pl do 6 m2</t>
  </si>
  <si>
    <t>-1506767196</t>
  </si>
  <si>
    <t>Poznámka k položce:_x000d_
provedení dodávky a montáže nových dvoukřídlých ocelových dveří velikosti cca 1680 /cca 2200 mm včetně ocelové zárubně a nadsvětlíku barva hnědá - odstín bude upřesněn, nadsvětlík z bezpečnostního skla materiál: dle nabídky výrobce, panikové kování - zvenku koule - zevnitř klika, vložkový zámek, bez prahu před výrobou vrat bude místo osazení doměřeno výrobcem a definitivní výrobní rozměr určí výrobce !!!</t>
  </si>
  <si>
    <t>17</t>
  </si>
  <si>
    <t>55341920R</t>
  </si>
  <si>
    <t xml:space="preserve">vrata ocelová 1,68x2,2m dvoukřídlá </t>
  </si>
  <si>
    <t>-739649774</t>
  </si>
  <si>
    <t>18</t>
  </si>
  <si>
    <t>998767101</t>
  </si>
  <si>
    <t>Přesun hmot tonážní pro zámečnické konstrukce v objektech v do 6 m</t>
  </si>
  <si>
    <t>-1166366729</t>
  </si>
  <si>
    <t>02 - oprava 2 ks ocelového venkovního schodiště</t>
  </si>
  <si>
    <t xml:space="preserve">    998 - Přesun hmot</t>
  </si>
  <si>
    <t xml:space="preserve">    783 - Dokončovací práce - nátěry</t>
  </si>
  <si>
    <t>949101112</t>
  </si>
  <si>
    <t>Lešení pomocné pro objekty pozemních staveb s lešeňovou podlahou v přes 1,9 do 3,5 m zatížení do 150 kg/m2</t>
  </si>
  <si>
    <t>CS ÚRS 2023 02</t>
  </si>
  <si>
    <t>-882357718</t>
  </si>
  <si>
    <t>"pomocné lešení pro demontáž stávajícího a montáž nového schiště" 2*12*3</t>
  </si>
  <si>
    <t>963042819R</t>
  </si>
  <si>
    <t>Bourání schodišťových stupňů betonových zhotovených na místě do plechové konstrukce, tl. betonu do 70 mm</t>
  </si>
  <si>
    <t>755093538</t>
  </si>
  <si>
    <t>"Odstranění betonáže schodišťových stupňů - schodiště 1 dle výkresu č. 3" (1,698+1,4)/2*(22*0,315)+0,63+0,965</t>
  </si>
  <si>
    <t>"Odstranění betonáže schodišťových stupňů - schodiště 2 dle výkresu č. 4" (1,6+1,28)/2*(22*0,315)+0,63+0,965</t>
  </si>
  <si>
    <t>Součet</t>
  </si>
  <si>
    <t>997013211</t>
  </si>
  <si>
    <t>Vnitrostaveništní doprava suti a vybouraných hmot pro budovy v do 6 m ručně</t>
  </si>
  <si>
    <t>-1085762470</t>
  </si>
  <si>
    <t>-582127845</t>
  </si>
  <si>
    <t>"odvoz odřezenaého plechového schodiště a vybouraného betonu na skládku"</t>
  </si>
  <si>
    <t>"vybouraný beton" 23,904*0,07*2,2</t>
  </si>
  <si>
    <t>"rozřezané plechové stupně" 35*0,005*7,85</t>
  </si>
  <si>
    <t>-1094464345</t>
  </si>
  <si>
    <t>"odvoz odřezenaého plechového schodiště a vybouraného betonu na skládku do vzdálenosti 20 km" (20-1)*5,055</t>
  </si>
  <si>
    <t>997013861</t>
  </si>
  <si>
    <t>Poplatek za uložení stavebního odpadu na recyklační skládce (skládkovné) z prostého betonu kód odpadu 17 01 01</t>
  </si>
  <si>
    <t>486599611</t>
  </si>
  <si>
    <t>997013861R</t>
  </si>
  <si>
    <t>Poplatek/Výzisk za uložení plechové konstrukce schodiště</t>
  </si>
  <si>
    <t>-1044294347</t>
  </si>
  <si>
    <t>998</t>
  </si>
  <si>
    <t>Přesun hmot</t>
  </si>
  <si>
    <t>998014211</t>
  </si>
  <si>
    <t>Přesun hmot pro budovy jednopodlažní z kovových dílců</t>
  </si>
  <si>
    <t>1643348880</t>
  </si>
  <si>
    <t>2,846</t>
  </si>
  <si>
    <t>767220410R1</t>
  </si>
  <si>
    <t>Montáž zámečnické konstrukce schodišť z profilové oceli hmotnosti do 20 kg</t>
  </si>
  <si>
    <t>m</t>
  </si>
  <si>
    <t>-416778956</t>
  </si>
  <si>
    <t>"montáž zámečnických prvků pro schodiště č. 1:"</t>
  </si>
  <si>
    <t>"montáž ocelových profilů L90/60/6" 25*2*1,55</t>
  </si>
  <si>
    <t>"montáž ocelových profilů L60/40/6" 7*1,55+8*1,55+16</t>
  </si>
  <si>
    <t>"montáž ocelových profilů L60/40/6 - ztužující diagonály" 20</t>
  </si>
  <si>
    <t>"montáž rámu stupně z L35/4" 28*3,73</t>
  </si>
  <si>
    <t>"montáž zámečnických prvků pro schodiště č. 2:"</t>
  </si>
  <si>
    <t>"montáž ocelových profilů L90/60/6" 25*2*(1,6+1,28)/2</t>
  </si>
  <si>
    <t>"montáž ocelových profilů L60/40/6" 7*(1,6+1,28)/2+8*(1,6+1,28)/2+16</t>
  </si>
  <si>
    <t>15441063R1</t>
  </si>
  <si>
    <t xml:space="preserve">profil  L90/60/6 mm  pozink</t>
  </si>
  <si>
    <t>1217158142</t>
  </si>
  <si>
    <t>15441063R2</t>
  </si>
  <si>
    <t xml:space="preserve">profil  L60/40/6 mm  pozink</t>
  </si>
  <si>
    <t>-1355818084</t>
  </si>
  <si>
    <t>15441063R3</t>
  </si>
  <si>
    <t xml:space="preserve">rám stupně z L35/4mm  pozink</t>
  </si>
  <si>
    <t>-1222149472</t>
  </si>
  <si>
    <t>767220410R2</t>
  </si>
  <si>
    <t>Montáž zámečnické konstrukce schodišť z pororoštů</t>
  </si>
  <si>
    <t>-2049104520</t>
  </si>
  <si>
    <t>"montáž ocelových pororoštů" 28</t>
  </si>
  <si>
    <t>15441063R4</t>
  </si>
  <si>
    <t>pororošt pozink - nosný pásek 30/3 mm</t>
  </si>
  <si>
    <t>1472725183</t>
  </si>
  <si>
    <t>767991912</t>
  </si>
  <si>
    <t>Opravy zámečnických konstrukcí ostatní - samostatné řezání plamenem</t>
  </si>
  <si>
    <t>1962909653</t>
  </si>
  <si>
    <t xml:space="preserve">"Řezání schodišťových stupňů - schodiště 1 dle výkresu č. 3" </t>
  </si>
  <si>
    <t>"odřezání schodišťových stupňů od schodnice U200" 3,915*2+(22*0,315+0,63+0,965)*2</t>
  </si>
  <si>
    <t xml:space="preserve">"odřezání schodišťového stupně od dalšího schod. stupně" (1,698+1,4)/2*24 </t>
  </si>
  <si>
    <t>"odřezání středové výztuhy, případně pálení na menší kusy" 20</t>
  </si>
  <si>
    <t xml:space="preserve">"Řezání schodišťových stupňů - schodiště 2 dle výkresu č. 4" </t>
  </si>
  <si>
    <t xml:space="preserve">"odřezání schodišťového stupně od dalšího schod. stupně" (1,6+1,28)/2*24 </t>
  </si>
  <si>
    <t>783</t>
  </si>
  <si>
    <t>Dokončovací práce - nátěry</t>
  </si>
  <si>
    <t>783301303</t>
  </si>
  <si>
    <t>Bezoplachové odrezivění zámečnických konstrukcí</t>
  </si>
  <si>
    <t>-302307378</t>
  </si>
  <si>
    <t xml:space="preserve">"příprava povrchu stávající konstrukce (U200, sloupky, diagomály a zábradlí) na nový nátěr" </t>
  </si>
  <si>
    <t>"schodiště č. 1" 24</t>
  </si>
  <si>
    <t>"schodiště č. 2" 23</t>
  </si>
  <si>
    <t>783301311</t>
  </si>
  <si>
    <t>Odmaštění zámečnických konstrukcí vodou ředitelným odmašťovačem</t>
  </si>
  <si>
    <t>405748951</t>
  </si>
  <si>
    <t>783301401</t>
  </si>
  <si>
    <t>Ometení zámečnických konstrukcí</t>
  </si>
  <si>
    <t>738128235</t>
  </si>
  <si>
    <t>19</t>
  </si>
  <si>
    <t>783314101</t>
  </si>
  <si>
    <t>Základní jednonásobný syntetický nátěr zámečnických konstrukcí</t>
  </si>
  <si>
    <t>-1547499162</t>
  </si>
  <si>
    <t xml:space="preserve">"nátěr stávající konstrukce (U200, sloupky, diagomály a zábradlí) - světle šedivá" </t>
  </si>
  <si>
    <t>20</t>
  </si>
  <si>
    <t>783315101</t>
  </si>
  <si>
    <t>Mezinátěr jednonásobný syntetický standardní zámečnických konstrukcí</t>
  </si>
  <si>
    <t>315014465</t>
  </si>
  <si>
    <t>783317101</t>
  </si>
  <si>
    <t>Krycí jednonásobný syntetický standardní nátěr zámečnických konstrukcí</t>
  </si>
  <si>
    <t>1614934275</t>
  </si>
  <si>
    <t xml:space="preserve">03 -  oprava střechy nad zásobovacími rampami</t>
  </si>
  <si>
    <t xml:space="preserve">    764 - Konstrukce klempířské</t>
  </si>
  <si>
    <t xml:space="preserve">    765 - Krytina skládaná</t>
  </si>
  <si>
    <t>986936104</t>
  </si>
  <si>
    <t>1737339045</t>
  </si>
  <si>
    <t>"odvoz suti na skládku do vzdálenosti 20 km" (20-1)*0,355</t>
  </si>
  <si>
    <t>1101706034</t>
  </si>
  <si>
    <t>0,355</t>
  </si>
  <si>
    <t>762342511R</t>
  </si>
  <si>
    <t xml:space="preserve">Montáž latí </t>
  </si>
  <si>
    <t>2104133586</t>
  </si>
  <si>
    <t>120</t>
  </si>
  <si>
    <t>60514101</t>
  </si>
  <si>
    <t>řezivo jehličnaté lať 10-25cm2</t>
  </si>
  <si>
    <t>m3</t>
  </si>
  <si>
    <t>53645033</t>
  </si>
  <si>
    <t>"nové latě 60/40mm" 0,06*0,04*120</t>
  </si>
  <si>
    <t>-488198230</t>
  </si>
  <si>
    <t>764</t>
  </si>
  <si>
    <t>Konstrukce klempířské</t>
  </si>
  <si>
    <t>764222000R</t>
  </si>
  <si>
    <t>Provedení oprav poškozené ocelové plechové krytiny (letování, kotvení, tmelení)</t>
  </si>
  <si>
    <t>-547719216</t>
  </si>
  <si>
    <t>998764101</t>
  </si>
  <si>
    <t>Přesun hmot tonážní pro konstrukce klempířské v objektech v do 6 m</t>
  </si>
  <si>
    <t>-1771456650</t>
  </si>
  <si>
    <t>765</t>
  </si>
  <si>
    <t>Krytina skládaná</t>
  </si>
  <si>
    <t>765142051</t>
  </si>
  <si>
    <t>Montáž krytiny z polykarbonátových desek vlnitých sklon střechy do 15°</t>
  </si>
  <si>
    <t>-1409289634</t>
  </si>
  <si>
    <t>"montáž nových laminátových desek stejné velikosti1100/2000 mm" 122</t>
  </si>
  <si>
    <t>28318560R</t>
  </si>
  <si>
    <t>deska komůrková PC vlna v přes 50mm čirá tl 3mm - laminátová vlnová deska odolná proti krupobití</t>
  </si>
  <si>
    <t>-924417826</t>
  </si>
  <si>
    <t>122*1,3905 'Přepočtené koeficientem množství</t>
  </si>
  <si>
    <t>765142811</t>
  </si>
  <si>
    <t>Demontáž krytiny z polykarbonátových vlnitých, trapézových desek sklonu střechy do 15°</t>
  </si>
  <si>
    <t>1787898261</t>
  </si>
  <si>
    <t>"demontáž poškozených laminátových desek s vlnovkou 2000/1100" 122</t>
  </si>
  <si>
    <t>"demontáž laminátových desek nad vstupem" 20</t>
  </si>
  <si>
    <t>998765101</t>
  </si>
  <si>
    <t>Přesun hmot tonážní pro krytiny skládané v objektech v do 6 m</t>
  </si>
  <si>
    <t>-630205557</t>
  </si>
  <si>
    <t>767391113</t>
  </si>
  <si>
    <t>Montáž krytiny z tvarovaných plechů přistřelením</t>
  </si>
  <si>
    <t>1285659376</t>
  </si>
  <si>
    <t>"montáž vlnité střechy nad vstupem" 20</t>
  </si>
  <si>
    <t>13838720</t>
  </si>
  <si>
    <t>plech vlnitý Pz tl 0,55mm tabule</t>
  </si>
  <si>
    <t>-746789197</t>
  </si>
  <si>
    <t>Poznámka k položce:_x000d_
Hmotnost: 9 kg/kus</t>
  </si>
  <si>
    <t>"hmotnost 7,5kg/m2" 20*7,5/1000</t>
  </si>
  <si>
    <t>-921986269</t>
  </si>
  <si>
    <t>783218111</t>
  </si>
  <si>
    <t>Lazurovací dvojnásobný syntetický nátěr tesařských konstrukcí</t>
  </si>
  <si>
    <t>-1787841146</t>
  </si>
  <si>
    <t>"nátěr latí" (0,06*2+0,04*2)*120</t>
  </si>
  <si>
    <t>783527001</t>
  </si>
  <si>
    <t>Krycí jednonásobný akrylátový nátěr krytiny z plechu sklonu do 10°</t>
  </si>
  <si>
    <t>-1838144822</t>
  </si>
  <si>
    <t>"nátěr provedený 2x" 2*190</t>
  </si>
  <si>
    <t>04 - repase vstupního proskleného zádveří, automatických dveří a radiátorů a EPS</t>
  </si>
  <si>
    <t xml:space="preserve">    735 - Ústřední vytápění - otopná tělesa</t>
  </si>
  <si>
    <t xml:space="preserve">    742 - Elektroinstalace - slaboproud</t>
  </si>
  <si>
    <t xml:space="preserve">    761 - Konstrukce prosvětlovací</t>
  </si>
  <si>
    <t xml:space="preserve">    766 - Konstrukce truhlářské</t>
  </si>
  <si>
    <t xml:space="preserve">    784 - Dokončovací práce - malby a tapety</t>
  </si>
  <si>
    <t xml:space="preserve">Drobné zednické práce - opravy stěn zádveří </t>
  </si>
  <si>
    <t>-674112494</t>
  </si>
  <si>
    <t>-1349735324</t>
  </si>
  <si>
    <t>-1042001874</t>
  </si>
  <si>
    <t>"odvoz suti na skládku do vzdálenosti 20 km" (20-1)*0,579</t>
  </si>
  <si>
    <t>148056866</t>
  </si>
  <si>
    <t>0,597</t>
  </si>
  <si>
    <t>735</t>
  </si>
  <si>
    <t>Ústřední vytápění - otopná tělesa</t>
  </si>
  <si>
    <t>735151179</t>
  </si>
  <si>
    <t>Otopné těleso panelové jednodeskové bez přídavné přestupní plochy výška/délka 600/1200 mm výkon 725 W</t>
  </si>
  <si>
    <t>1201242412</t>
  </si>
  <si>
    <t>735151179R</t>
  </si>
  <si>
    <t xml:space="preserve">Otopné těleso panelové jednodeskové bez přídavné přestupní plochy výška/délka 2000/200 mm </t>
  </si>
  <si>
    <t>-1183968831</t>
  </si>
  <si>
    <t>735151170R</t>
  </si>
  <si>
    <t>Montáž nového potrubí ÚT vč. nových termoregulačních ventilů</t>
  </si>
  <si>
    <t>1360459629</t>
  </si>
  <si>
    <t>735151811</t>
  </si>
  <si>
    <t>Demontáž otopného tělesa panelového jednořadého dl do 1500 mm</t>
  </si>
  <si>
    <t>1728158376</t>
  </si>
  <si>
    <t>"demontáž tělesa 1200/600/100" 2</t>
  </si>
  <si>
    <t>735151812</t>
  </si>
  <si>
    <t>Demontáž otopného tělesa panelového jednořadého dl přes 1500 do 2820 mm</t>
  </si>
  <si>
    <t>1427567117</t>
  </si>
  <si>
    <t>"demontáž tělesa 2000/200/150" 1</t>
  </si>
  <si>
    <t>735151812R</t>
  </si>
  <si>
    <t>Demontáž potrubí ÚT vč. termoregulačních ventilů</t>
  </si>
  <si>
    <t>-1827707648</t>
  </si>
  <si>
    <t>735228150R1</t>
  </si>
  <si>
    <t>Vypouštění systému ústředního topení vč. odpojení</t>
  </si>
  <si>
    <t>1547210927</t>
  </si>
  <si>
    <t>735228150R2</t>
  </si>
  <si>
    <t>Napojení ÚT po zapojení nových těles</t>
  </si>
  <si>
    <t>-1671504404</t>
  </si>
  <si>
    <t>735228150R3</t>
  </si>
  <si>
    <t>tlaková a topní zkouška</t>
  </si>
  <si>
    <t>-1897494413</t>
  </si>
  <si>
    <t>742</t>
  </si>
  <si>
    <t>Elektroinstalace - slaboproud</t>
  </si>
  <si>
    <t>742210000R</t>
  </si>
  <si>
    <t>Nové požární bezpečnostní krytí ústředen EPS</t>
  </si>
  <si>
    <t>1143112763</t>
  </si>
  <si>
    <t>Poznámka k položce:_x000d_
demontáž ústředen EPS, přemístění, přepojení,nová protipožární dvířka ústředen EPS, zkoušky, revize</t>
  </si>
  <si>
    <t>"počet kpl" 2</t>
  </si>
  <si>
    <t>761</t>
  </si>
  <si>
    <t>Konstrukce prosvětlovací</t>
  </si>
  <si>
    <t>761611791R</t>
  </si>
  <si>
    <t xml:space="preserve">Šetrná demontáž a zpětná montáž tepelně izolačního zasklení </t>
  </si>
  <si>
    <t>1397771320</t>
  </si>
  <si>
    <t>764001870D</t>
  </si>
  <si>
    <t>Demontáž plechových soklů do suti</t>
  </si>
  <si>
    <t>-640905338</t>
  </si>
  <si>
    <t>764001878R</t>
  </si>
  <si>
    <t xml:space="preserve">(D+M) Dodávka a montáž nových plechových soklů do 12 m2 </t>
  </si>
  <si>
    <t>81834095</t>
  </si>
  <si>
    <t>766</t>
  </si>
  <si>
    <t>Konstrukce truhlářské</t>
  </si>
  <si>
    <t>766491800R1</t>
  </si>
  <si>
    <t>Odpojení stávajících dveří ze systému EPS</t>
  </si>
  <si>
    <t>490051978</t>
  </si>
  <si>
    <t>"odpojení elektrických dveří" 2</t>
  </si>
  <si>
    <t>766491810R1</t>
  </si>
  <si>
    <t>Napojení nových posuvných dveří ze systému EPS</t>
  </si>
  <si>
    <t>1277314531</t>
  </si>
  <si>
    <t>"napojení elektrických dveří" 2</t>
  </si>
  <si>
    <t>766491800R2</t>
  </si>
  <si>
    <t>Demontáž posuvných elektrických dveří 1.50 x 2,10 m</t>
  </si>
  <si>
    <t>-855994785</t>
  </si>
  <si>
    <t>"demontáž stáv. elektrických dveří" 2</t>
  </si>
  <si>
    <t>766660300R</t>
  </si>
  <si>
    <t xml:space="preserve">Montáž posuvných dveří elektrických </t>
  </si>
  <si>
    <t>-1057392984</t>
  </si>
  <si>
    <t>"nové posuvné dveře" 2</t>
  </si>
  <si>
    <t>22</t>
  </si>
  <si>
    <t>55320000R</t>
  </si>
  <si>
    <t>dveře elektrické posuvné</t>
  </si>
  <si>
    <t>-259677864</t>
  </si>
  <si>
    <t>23</t>
  </si>
  <si>
    <t>766691900R</t>
  </si>
  <si>
    <t xml:space="preserve">Vyřezání stávající zrezivělé a doplnění - vevaření (repase) nových částí  nosné ocelové konstrukce zádveří (silnostěnné jekly nebo válcované profily</t>
  </si>
  <si>
    <t>99119448</t>
  </si>
  <si>
    <t>24</t>
  </si>
  <si>
    <t>998766101</t>
  </si>
  <si>
    <t>Přesun hmot tonážní pro kce truhlářské v objektech v do 6 m</t>
  </si>
  <si>
    <t>1596610414</t>
  </si>
  <si>
    <t>25</t>
  </si>
  <si>
    <t>767641815D</t>
  </si>
  <si>
    <t>Šetrná demontáž posuvných el. dveří napojených na EL NN a EPS (pro opětovné osazení)</t>
  </si>
  <si>
    <t>1464414898</t>
  </si>
  <si>
    <t>26</t>
  </si>
  <si>
    <t>767641815R</t>
  </si>
  <si>
    <t>Zpětná montáž a seřízení posuvných 2 x el. dveří napojených na el. NN a EPS</t>
  </si>
  <si>
    <t>-498475642</t>
  </si>
  <si>
    <t>27</t>
  </si>
  <si>
    <t>-1879923258</t>
  </si>
  <si>
    <t>28</t>
  </si>
  <si>
    <t>-1358328480</t>
  </si>
  <si>
    <t>29</t>
  </si>
  <si>
    <t>783314201</t>
  </si>
  <si>
    <t>Základní antikorozní jednonásobný syntetický standardní nátěr zámečnických konstrukcí</t>
  </si>
  <si>
    <t>645142046</t>
  </si>
  <si>
    <t>30</t>
  </si>
  <si>
    <t>1021675532</t>
  </si>
  <si>
    <t>31</t>
  </si>
  <si>
    <t>-608076588</t>
  </si>
  <si>
    <t>784</t>
  </si>
  <si>
    <t>Dokončovací práce - malby a tapety</t>
  </si>
  <si>
    <t>784211101</t>
  </si>
  <si>
    <t>Dvojnásobné bílé malby ze směsí za mokra výborně oděruvzdorných v místnostech v do 3,80 m</t>
  </si>
  <si>
    <t>-387475801</t>
  </si>
  <si>
    <t>"malba zádveří - odhad" 50</t>
  </si>
  <si>
    <t>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</si>
  <si>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</si>
  <si>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</si>
  <si>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</si>
  <si>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</si>
  <si>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</si>
  <si>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</si>
  <si>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Vedlejší rozpočtové náklady</t>
  </si>
  <si>
    <t>VRN1</t>
  </si>
  <si>
    <t>Průzkumné, geodetické a projektové práce</t>
  </si>
  <si>
    <t>013002000</t>
  </si>
  <si>
    <t>Projektové práce</t>
  </si>
  <si>
    <t>1024</t>
  </si>
  <si>
    <t>929258412</t>
  </si>
  <si>
    <t>VRN3</t>
  </si>
  <si>
    <t>Zařízení staveniště</t>
  </si>
  <si>
    <t>030001000</t>
  </si>
  <si>
    <t>415238508</t>
  </si>
  <si>
    <t>VRN4</t>
  </si>
  <si>
    <t>Inženýrská činnost</t>
  </si>
  <si>
    <t>041002000A</t>
  </si>
  <si>
    <t>Autorský dozor</t>
  </si>
  <si>
    <t>174045442</t>
  </si>
  <si>
    <t>041002000T</t>
  </si>
  <si>
    <t>Technický dozor objednatele</t>
  </si>
  <si>
    <t>69841056</t>
  </si>
  <si>
    <t>045002000</t>
  </si>
  <si>
    <t>Kompletační a koordinační činnost</t>
  </si>
  <si>
    <t>2046002361</t>
  </si>
  <si>
    <t>VRN6</t>
  </si>
  <si>
    <t>Územní vlivy</t>
  </si>
  <si>
    <t>065002000</t>
  </si>
  <si>
    <t>Mimostaveništní doprava materiálů</t>
  </si>
  <si>
    <t>-445208802</t>
  </si>
  <si>
    <t>VRN9</t>
  </si>
  <si>
    <t>Ostatní náklady</t>
  </si>
  <si>
    <t>094002000</t>
  </si>
  <si>
    <t>Ostatní náklady související s výstavbou</t>
  </si>
  <si>
    <t>-1627245875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</si>
</sst>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2023-06-25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VZMR - dobudování EPS a PBŘ - rekonstrukce vstupů do objektu DS Benešov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Domov seniorů (DS) Benešov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DS Benešov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Luboš Brandeis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Luboš Brandeis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výměna stávajících p...'!J30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výměna stávajících p...'!P122</f>
        <v>0</v>
      </c>
      <c r="AV95" s="128">
        <f>'01 - výměna stávajících p...'!J33</f>
        <v>0</v>
      </c>
      <c r="AW95" s="128">
        <f>'01 - výměna stávajících p...'!J34</f>
        <v>0</v>
      </c>
      <c r="AX95" s="128">
        <f>'01 - výměna stávajících p...'!J35</f>
        <v>0</v>
      </c>
      <c r="AY95" s="128">
        <f>'01 - výměna stávajících p...'!J36</f>
        <v>0</v>
      </c>
      <c r="AZ95" s="128">
        <f>'01 - výměna stávajících p...'!F33</f>
        <v>0</v>
      </c>
      <c r="BA95" s="128">
        <f>'01 - výměna stávajících p...'!F34</f>
        <v>0</v>
      </c>
      <c r="BB95" s="128">
        <f>'01 - výměna stávajících p...'!F35</f>
        <v>0</v>
      </c>
      <c r="BC95" s="128">
        <f>'01 - výměna stávajících p...'!F36</f>
        <v>0</v>
      </c>
      <c r="BD95" s="130">
        <f>'01 - výměna stávajících p...'!F37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oprava 2 ks ocelovéh...'!J30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oprava 2 ks ocelovéh...'!P123</f>
        <v>0</v>
      </c>
      <c r="AV96" s="128">
        <f>'02 - oprava 2 ks ocelovéh...'!J33</f>
        <v>0</v>
      </c>
      <c r="AW96" s="128">
        <f>'02 - oprava 2 ks ocelovéh...'!J34</f>
        <v>0</v>
      </c>
      <c r="AX96" s="128">
        <f>'02 - oprava 2 ks ocelovéh...'!J35</f>
        <v>0</v>
      </c>
      <c r="AY96" s="128">
        <f>'02 - oprava 2 ks ocelovéh...'!J36</f>
        <v>0</v>
      </c>
      <c r="AZ96" s="128">
        <f>'02 - oprava 2 ks ocelovéh...'!F33</f>
        <v>0</v>
      </c>
      <c r="BA96" s="128">
        <f>'02 - oprava 2 ks ocelovéh...'!F34</f>
        <v>0</v>
      </c>
      <c r="BB96" s="128">
        <f>'02 - oprava 2 ks ocelovéh...'!F35</f>
        <v>0</v>
      </c>
      <c r="BC96" s="128">
        <f>'02 - oprava 2 ks ocelovéh...'!F36</f>
        <v>0</v>
      </c>
      <c r="BD96" s="130">
        <f>'02 - oprava 2 ks ocelovéh...'!F37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 oprava střechy nad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 oprava střechy nad ...'!P124</f>
        <v>0</v>
      </c>
      <c r="AV97" s="128">
        <f>'03 -  oprava střechy nad ...'!J33</f>
        <v>0</v>
      </c>
      <c r="AW97" s="128">
        <f>'03 -  oprava střechy nad ...'!J34</f>
        <v>0</v>
      </c>
      <c r="AX97" s="128">
        <f>'03 -  oprava střechy nad ...'!J35</f>
        <v>0</v>
      </c>
      <c r="AY97" s="128">
        <f>'03 -  oprava střechy nad ...'!J36</f>
        <v>0</v>
      </c>
      <c r="AZ97" s="128">
        <f>'03 -  oprava střechy nad ...'!F33</f>
        <v>0</v>
      </c>
      <c r="BA97" s="128">
        <f>'03 -  oprava střechy nad ...'!F34</f>
        <v>0</v>
      </c>
      <c r="BB97" s="128">
        <f>'03 -  oprava střechy nad ...'!F35</f>
        <v>0</v>
      </c>
      <c r="BC97" s="128">
        <f>'03 -  oprava střechy nad ...'!F36</f>
        <v>0</v>
      </c>
      <c r="BD97" s="130">
        <f>'03 -  oprava střechy nad 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24.7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repase vstupního pro...'!J30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'04 - repase vstupního pro...'!P128</f>
        <v>0</v>
      </c>
      <c r="AV98" s="128">
        <f>'04 - repase vstupního pro...'!J33</f>
        <v>0</v>
      </c>
      <c r="AW98" s="128">
        <f>'04 - repase vstupního pro...'!J34</f>
        <v>0</v>
      </c>
      <c r="AX98" s="128">
        <f>'04 - repase vstupního pro...'!J35</f>
        <v>0</v>
      </c>
      <c r="AY98" s="128">
        <f>'04 - repase vstupního pro...'!J36</f>
        <v>0</v>
      </c>
      <c r="AZ98" s="128">
        <f>'04 - repase vstupního pro...'!F33</f>
        <v>0</v>
      </c>
      <c r="BA98" s="128">
        <f>'04 - repase vstupního pro...'!F34</f>
        <v>0</v>
      </c>
      <c r="BB98" s="128">
        <f>'04 - repase vstupního pro...'!F35</f>
        <v>0</v>
      </c>
      <c r="BC98" s="128">
        <f>'04 - repase vstupního pro...'!F36</f>
        <v>0</v>
      </c>
      <c r="BD98" s="130">
        <f>'04 - repase vstupního pro...'!F37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VRN'!J30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32">
        <v>0</v>
      </c>
      <c r="AT99" s="133">
        <f>ROUND(SUM(AV99:AW99),2)</f>
        <v>0</v>
      </c>
      <c r="AU99" s="134">
        <f>'05 - VRN'!P122</f>
        <v>0</v>
      </c>
      <c r="AV99" s="133">
        <f>'05 - VRN'!J33</f>
        <v>0</v>
      </c>
      <c r="AW99" s="133">
        <f>'05 - VRN'!J34</f>
        <v>0</v>
      </c>
      <c r="AX99" s="133">
        <f>'05 - VRN'!J35</f>
        <v>0</v>
      </c>
      <c r="AY99" s="133">
        <f>'05 - VRN'!J36</f>
        <v>0</v>
      </c>
      <c r="AZ99" s="133">
        <f>'05 - VRN'!F33</f>
        <v>0</v>
      </c>
      <c r="BA99" s="133">
        <f>'05 - VRN'!F34</f>
        <v>0</v>
      </c>
      <c r="BB99" s="133">
        <f>'05 - VRN'!F35</f>
        <v>0</v>
      </c>
      <c r="BC99" s="133">
        <f>'05 - VRN'!F36</f>
        <v>0</v>
      </c>
      <c r="BD99" s="135">
        <f>'05 - VRN'!F37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EcvpSdr2NqIxGq4YnmPHvnsipAMCWuwhRTta6YLcoQro65SFT9DywlZtMhVQd+yID2+esBTcNWKrXoCCH3gDKw==" hashValue="yQGXL0QUIngcUQRGJYkZj6lYEvDKV9/HY/GHTpwG9OogutL+2zjlslcpRCPhhc7ACOL/44XawoG+VKWBUnNOf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ýměna stávajících p...'!C2" display="/"/>
    <hyperlink ref="A96" location="'02 - oprava 2 ks ocelovéh...'!C2" display="/"/>
    <hyperlink ref="A97" location="'03 -  oprava střechy nad ...'!C2" display="/"/>
    <hyperlink ref="A98" location="'04 - repase vstupního pro...'!C2" display="/"/>
    <hyperlink ref="A99" location="'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VZMR - dobudování EPS a PBŘ - rekonstrukce vstupů do objektu DS Benešov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ROUND((SUM(BE122:BE154)),  2)</f>
        <v>0</v>
      </c>
      <c r="G33" s="38"/>
      <c r="H33" s="38"/>
      <c r="I33" s="155">
        <v>0.20999999999999999</v>
      </c>
      <c r="J33" s="154">
        <f>ROUND(((SUM(BE122:BE154))*I33),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ROUND((SUM(BF122:BF154)),  2)</f>
        <v>0</v>
      </c>
      <c r="G34" s="38"/>
      <c r="H34" s="38"/>
      <c r="I34" s="155">
        <v>0.14999999999999999</v>
      </c>
      <c r="J34" s="154">
        <f>ROUND(((SUM(BF122:BF154))*I34),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ROUND((SUM(BG122:BG154)),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ROUND((SUM(BH122:BH154)),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VZMR - dobudování EPS a PBŘ - rekonstrukce vstupů do objektu DS Benešov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výměna stávajících posuvných ocelovo-dřevěných vrat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Domov seniorů (DS) Benešov</v>
      </c>
      <c r="G89" s="40"/>
      <c r="H89" s="40"/>
      <c r="I89" s="32" t="s">
        <v>22</v>
      </c>
      <c r="J89" s="79" t="str">
        <f>IF(J12="","",J12)</f>
        <v>25. 6. 2023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DS Benešov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109</v>
      </c>
      <c r="E100" s="182"/>
      <c r="F100" s="182"/>
      <c r="G100" s="182"/>
      <c r="H100" s="182"/>
      <c r="I100" s="182"/>
      <c r="J100" s="183">
        <f>J134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J135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VZMR - dobudování EPS a PBŘ - rekonstrukce vstupů do objektu DS Benešov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01 - výměna stávajících posuvných ocelovo-dřevěných vrat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Domov seniorů (DS) Benešov</v>
      </c>
      <c r="G116" s="40"/>
      <c r="H116" s="40"/>
      <c r="I116" s="32" t="s">
        <v>22</v>
      </c>
      <c r="J116" s="79" t="str">
        <f>IF(J12="","",J12)</f>
        <v>25. 6. 2023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DS Benešov</v>
      </c>
      <c r="G118" s="40"/>
      <c r="H118" s="40"/>
      <c r="I118" s="32" t="s">
        <v>30</v>
      </c>
      <c r="J118" s="36" t="str">
        <f>E21</f>
        <v>ing. Luboš Brandeis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ing. Luboš Brandeis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113</v>
      </c>
      <c r="D121" s="194" t="s">
        <v>60</v>
      </c>
      <c r="E121" s="194" t="s">
        <v>56</v>
      </c>
      <c r="F121" s="194" t="s">
        <v>57</v>
      </c>
      <c r="G121" s="194" t="s">
        <v>114</v>
      </c>
      <c r="H121" s="194" t="s">
        <v>115</v>
      </c>
      <c r="I121" s="194" t="s">
        <v>116</v>
      </c>
      <c r="J121" s="194" t="s">
        <v>103</v>
      </c>
      <c r="K121" s="195" t="s">
        <v>117</v>
      </c>
      <c r="L121" s="196"/>
      <c r="M121" s="100" t="s">
        <v>1</v>
      </c>
      <c r="N121" s="101" t="s">
        <v>39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P123+P134</f>
        <v>0</v>
      </c>
      <c r="Q122" s="104"/>
      <c r="R122" s="199">
        <f>R123+R134</f>
        <v>0.29073150000000003</v>
      </c>
      <c r="S122" s="104"/>
      <c r="T122" s="200">
        <f>T123+T134</f>
        <v>0.80700000000000005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105</v>
      </c>
      <c r="BK122" s="201">
        <f>BK123+BK134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125</v>
      </c>
      <c r="F123" s="205" t="s">
        <v>126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P124+P128</f>
        <v>0</v>
      </c>
      <c r="Q123" s="210"/>
      <c r="R123" s="211">
        <f>R124+R128</f>
        <v>0</v>
      </c>
      <c r="S123" s="210"/>
      <c r="T123" s="212">
        <f>T124+T128</f>
        <v>0.54000000000000004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75</v>
      </c>
      <c r="AY123" s="213" t="s">
        <v>127</v>
      </c>
      <c r="BK123" s="215">
        <f>BK124+BK128</f>
        <v>0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128</v>
      </c>
      <c r="F124" s="216" t="s">
        <v>129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SUM(P125:P127)</f>
        <v>0</v>
      </c>
      <c r="Q124" s="210"/>
      <c r="R124" s="211">
        <f>SUM(R125:R127)</f>
        <v>0</v>
      </c>
      <c r="S124" s="210"/>
      <c r="T124" s="212">
        <f>SUM(T125:T127)</f>
        <v>0.54000000000000004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83</v>
      </c>
      <c r="AY124" s="213" t="s">
        <v>127</v>
      </c>
      <c r="BK124" s="215">
        <f>SUM(BK125:BK127)</f>
        <v>0</v>
      </c>
    </row>
    <row r="125" s="2" customFormat="1" ht="24.15" customHeight="1">
      <c r="A125" s="38"/>
      <c r="B125" s="39"/>
      <c r="C125" s="218" t="s">
        <v>83</v>
      </c>
      <c r="D125" s="218" t="s">
        <v>130</v>
      </c>
      <c r="E125" s="219" t="s">
        <v>131</v>
      </c>
      <c r="F125" s="220" t="s">
        <v>132</v>
      </c>
      <c r="G125" s="221" t="s">
        <v>133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0.27000000000000002</v>
      </c>
      <c r="T125" s="228">
        <f>S125*H125</f>
        <v>0.27000000000000002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134</v>
      </c>
      <c r="AT125" s="229" t="s">
        <v>130</v>
      </c>
      <c r="AU125" s="229" t="s">
        <v>85</v>
      </c>
      <c r="AY125" s="17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134</v>
      </c>
      <c r="BM125" s="229" t="s">
        <v>135</v>
      </c>
    </row>
    <row r="126" s="2" customFormat="1" ht="16.5" customHeight="1">
      <c r="A126" s="38"/>
      <c r="B126" s="39"/>
      <c r="C126" s="218" t="s">
        <v>85</v>
      </c>
      <c r="D126" s="218" t="s">
        <v>130</v>
      </c>
      <c r="E126" s="219" t="s">
        <v>136</v>
      </c>
      <c r="F126" s="220" t="s">
        <v>137</v>
      </c>
      <c r="G126" s="221" t="s">
        <v>133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0.27000000000000002</v>
      </c>
      <c r="T126" s="228">
        <f>S126*H126</f>
        <v>0.27000000000000002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134</v>
      </c>
      <c r="AT126" s="229" t="s">
        <v>130</v>
      </c>
      <c r="AU126" s="229" t="s">
        <v>85</v>
      </c>
      <c r="AY126" s="17" t="s">
        <v>127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134</v>
      </c>
      <c r="BM126" s="229" t="s">
        <v>138</v>
      </c>
    </row>
    <row r="127" s="2" customFormat="1" ht="24.15" customHeight="1">
      <c r="A127" s="38"/>
      <c r="B127" s="39"/>
      <c r="C127" s="218" t="s">
        <v>139</v>
      </c>
      <c r="D127" s="218" t="s">
        <v>130</v>
      </c>
      <c r="E127" s="219" t="s">
        <v>140</v>
      </c>
      <c r="F127" s="220" t="s">
        <v>141</v>
      </c>
      <c r="G127" s="221" t="s">
        <v>133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130</v>
      </c>
      <c r="AU127" s="229" t="s">
        <v>85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134</v>
      </c>
      <c r="BM127" s="229" t="s">
        <v>142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143</v>
      </c>
      <c r="F128" s="216" t="s">
        <v>144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SUM(P129:P133)</f>
        <v>0</v>
      </c>
      <c r="Q128" s="210"/>
      <c r="R128" s="211">
        <f>SUM(R129:R133)</f>
        <v>0</v>
      </c>
      <c r="S128" s="210"/>
      <c r="T128" s="212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127</v>
      </c>
      <c r="BK128" s="215">
        <f>SUM(BK129:BK133)</f>
        <v>0</v>
      </c>
    </row>
    <row r="129" s="2" customFormat="1" ht="24.15" customHeight="1">
      <c r="A129" s="38"/>
      <c r="B129" s="39"/>
      <c r="C129" s="218" t="s">
        <v>134</v>
      </c>
      <c r="D129" s="218" t="s">
        <v>130</v>
      </c>
      <c r="E129" s="219" t="s">
        <v>145</v>
      </c>
      <c r="F129" s="220" t="s">
        <v>146</v>
      </c>
      <c r="G129" s="221" t="s">
        <v>147</v>
      </c>
      <c r="H129" s="222">
        <v>0.80700000000000005</v>
      </c>
      <c r="I129" s="223"/>
      <c r="J129" s="224">
        <f>ROUND(I129*H129,2)</f>
        <v>0</v>
      </c>
      <c r="K129" s="220" t="s">
        <v>148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130</v>
      </c>
      <c r="AU129" s="229" t="s">
        <v>85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134</v>
      </c>
      <c r="BM129" s="229" t="s">
        <v>149</v>
      </c>
    </row>
    <row r="130" s="2" customFormat="1" ht="24.15" customHeight="1">
      <c r="A130" s="38"/>
      <c r="B130" s="39"/>
      <c r="C130" s="218" t="s">
        <v>150</v>
      </c>
      <c r="D130" s="218" t="s">
        <v>130</v>
      </c>
      <c r="E130" s="219" t="s">
        <v>151</v>
      </c>
      <c r="F130" s="220" t="s">
        <v>152</v>
      </c>
      <c r="G130" s="221" t="s">
        <v>147</v>
      </c>
      <c r="H130" s="222">
        <v>15.333</v>
      </c>
      <c r="I130" s="223"/>
      <c r="J130" s="224">
        <f>ROUND(I130*H130,2)</f>
        <v>0</v>
      </c>
      <c r="K130" s="220" t="s">
        <v>148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130</v>
      </c>
      <c r="AU130" s="229" t="s">
        <v>85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134</v>
      </c>
      <c r="BM130" s="229" t="s">
        <v>153</v>
      </c>
    </row>
    <row r="131" s="13" customFormat="1">
      <c r="A131" s="13"/>
      <c r="B131" s="231"/>
      <c r="C131" s="232"/>
      <c r="D131" s="233" t="s">
        <v>154</v>
      </c>
      <c r="E131" s="234" t="s">
        <v>1</v>
      </c>
      <c r="F131" s="235" t="s">
        <v>155</v>
      </c>
      <c r="G131" s="232"/>
      <c r="H131" s="236">
        <v>15.333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154</v>
      </c>
      <c r="AU131" s="242" t="s">
        <v>85</v>
      </c>
      <c r="AV131" s="13" t="s">
        <v>85</v>
      </c>
      <c r="AW131" s="13" t="s">
        <v>32</v>
      </c>
      <c r="AX131" s="13" t="s">
        <v>83</v>
      </c>
      <c r="AY131" s="242" t="s">
        <v>127</v>
      </c>
    </row>
    <row r="132" s="2" customFormat="1" ht="33" customHeight="1">
      <c r="A132" s="38"/>
      <c r="B132" s="39"/>
      <c r="C132" s="218" t="s">
        <v>156</v>
      </c>
      <c r="D132" s="218" t="s">
        <v>130</v>
      </c>
      <c r="E132" s="219" t="s">
        <v>157</v>
      </c>
      <c r="F132" s="220" t="s">
        <v>158</v>
      </c>
      <c r="G132" s="221" t="s">
        <v>147</v>
      </c>
      <c r="H132" s="222">
        <v>0.80700000000000005</v>
      </c>
      <c r="I132" s="223"/>
      <c r="J132" s="224">
        <f>ROUND(I132*H132,2)</f>
        <v>0</v>
      </c>
      <c r="K132" s="220" t="s">
        <v>148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130</v>
      </c>
      <c r="AU132" s="229" t="s">
        <v>85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134</v>
      </c>
      <c r="BM132" s="229" t="s">
        <v>159</v>
      </c>
    </row>
    <row r="133" s="13" customFormat="1">
      <c r="A133" s="13"/>
      <c r="B133" s="231"/>
      <c r="C133" s="232"/>
      <c r="D133" s="233" t="s">
        <v>154</v>
      </c>
      <c r="E133" s="234" t="s">
        <v>1</v>
      </c>
      <c r="F133" s="235" t="s">
        <v>160</v>
      </c>
      <c r="G133" s="232"/>
      <c r="H133" s="236">
        <v>0.80700000000000005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154</v>
      </c>
      <c r="AU133" s="242" t="s">
        <v>85</v>
      </c>
      <c r="AV133" s="13" t="s">
        <v>85</v>
      </c>
      <c r="AW133" s="13" t="s">
        <v>32</v>
      </c>
      <c r="AX133" s="13" t="s">
        <v>83</v>
      </c>
      <c r="AY133" s="242" t="s">
        <v>127</v>
      </c>
    </row>
    <row r="134" s="12" customFormat="1" ht="25.92" customHeight="1">
      <c r="A134" s="12"/>
      <c r="B134" s="202"/>
      <c r="C134" s="203"/>
      <c r="D134" s="204" t="s">
        <v>74</v>
      </c>
      <c r="E134" s="205" t="s">
        <v>161</v>
      </c>
      <c r="F134" s="205" t="s">
        <v>162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P135+P138</f>
        <v>0</v>
      </c>
      <c r="Q134" s="210"/>
      <c r="R134" s="211">
        <f>R135+R138</f>
        <v>0.29073150000000003</v>
      </c>
      <c r="S134" s="210"/>
      <c r="T134" s="212">
        <f>T135+T138</f>
        <v>0.26700000000000002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85</v>
      </c>
      <c r="AT134" s="214" t="s">
        <v>74</v>
      </c>
      <c r="AU134" s="214" t="s">
        <v>75</v>
      </c>
      <c r="AY134" s="213" t="s">
        <v>127</v>
      </c>
      <c r="BK134" s="215">
        <f>BK135+BK138</f>
        <v>0</v>
      </c>
    </row>
    <row r="135" s="12" customFormat="1" ht="22.8" customHeight="1">
      <c r="A135" s="12"/>
      <c r="B135" s="202"/>
      <c r="C135" s="203"/>
      <c r="D135" s="204" t="s">
        <v>74</v>
      </c>
      <c r="E135" s="216" t="s">
        <v>163</v>
      </c>
      <c r="F135" s="216" t="s">
        <v>164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SUM(P136:P137)</f>
        <v>0</v>
      </c>
      <c r="Q135" s="210"/>
      <c r="R135" s="211">
        <f>SUM(R136:R137)</f>
        <v>0.025000000000000001</v>
      </c>
      <c r="S135" s="210"/>
      <c r="T135" s="21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85</v>
      </c>
      <c r="AT135" s="214" t="s">
        <v>74</v>
      </c>
      <c r="AU135" s="214" t="s">
        <v>83</v>
      </c>
      <c r="AY135" s="213" t="s">
        <v>127</v>
      </c>
      <c r="BK135" s="215">
        <f>SUM(BK136:BK137)</f>
        <v>0</v>
      </c>
    </row>
    <row r="136" s="2" customFormat="1" ht="33" customHeight="1">
      <c r="A136" s="38"/>
      <c r="B136" s="39"/>
      <c r="C136" s="218" t="s">
        <v>165</v>
      </c>
      <c r="D136" s="218" t="s">
        <v>130</v>
      </c>
      <c r="E136" s="219" t="s">
        <v>166</v>
      </c>
      <c r="F136" s="220" t="s">
        <v>167</v>
      </c>
      <c r="G136" s="221" t="s">
        <v>133</v>
      </c>
      <c r="H136" s="222">
        <v>1</v>
      </c>
      <c r="I136" s="223"/>
      <c r="J136" s="224">
        <f>ROUND(I136*H136,2)</f>
        <v>0</v>
      </c>
      <c r="K136" s="220" t="s">
        <v>148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0.025000000000000001</v>
      </c>
      <c r="R136" s="227">
        <f>Q136*H136</f>
        <v>0.025000000000000001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168</v>
      </c>
      <c r="AT136" s="229" t="s">
        <v>130</v>
      </c>
      <c r="AU136" s="229" t="s">
        <v>85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168</v>
      </c>
      <c r="BM136" s="229" t="s">
        <v>169</v>
      </c>
    </row>
    <row r="137" s="2" customFormat="1" ht="24.15" customHeight="1">
      <c r="A137" s="38"/>
      <c r="B137" s="39"/>
      <c r="C137" s="218" t="s">
        <v>170</v>
      </c>
      <c r="D137" s="218" t="s">
        <v>130</v>
      </c>
      <c r="E137" s="219" t="s">
        <v>171</v>
      </c>
      <c r="F137" s="220" t="s">
        <v>172</v>
      </c>
      <c r="G137" s="221" t="s">
        <v>147</v>
      </c>
      <c r="H137" s="222">
        <v>0.025000000000000001</v>
      </c>
      <c r="I137" s="223"/>
      <c r="J137" s="224">
        <f>ROUND(I137*H137,2)</f>
        <v>0</v>
      </c>
      <c r="K137" s="220" t="s">
        <v>148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168</v>
      </c>
      <c r="AT137" s="229" t="s">
        <v>130</v>
      </c>
      <c r="AU137" s="229" t="s">
        <v>85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168</v>
      </c>
      <c r="BM137" s="229" t="s">
        <v>173</v>
      </c>
    </row>
    <row r="138" s="12" customFormat="1" ht="22.8" customHeight="1">
      <c r="A138" s="12"/>
      <c r="B138" s="202"/>
      <c r="C138" s="203"/>
      <c r="D138" s="204" t="s">
        <v>74</v>
      </c>
      <c r="E138" s="216" t="s">
        <v>174</v>
      </c>
      <c r="F138" s="216" t="s">
        <v>175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SUM(P139:P154)</f>
        <v>0</v>
      </c>
      <c r="Q138" s="210"/>
      <c r="R138" s="211">
        <f>SUM(R139:R154)</f>
        <v>0.26573150000000001</v>
      </c>
      <c r="S138" s="210"/>
      <c r="T138" s="212">
        <f>SUM(T139:T154)</f>
        <v>0.26700000000000002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85</v>
      </c>
      <c r="AT138" s="214" t="s">
        <v>74</v>
      </c>
      <c r="AU138" s="214" t="s">
        <v>83</v>
      </c>
      <c r="AY138" s="213" t="s">
        <v>127</v>
      </c>
      <c r="BK138" s="215">
        <f>SUM(BK139:BK154)</f>
        <v>0</v>
      </c>
    </row>
    <row r="139" s="2" customFormat="1" ht="24.15" customHeight="1">
      <c r="A139" s="38"/>
      <c r="B139" s="39"/>
      <c r="C139" s="218" t="s">
        <v>128</v>
      </c>
      <c r="D139" s="218" t="s">
        <v>130</v>
      </c>
      <c r="E139" s="219" t="s">
        <v>176</v>
      </c>
      <c r="F139" s="220" t="s">
        <v>177</v>
      </c>
      <c r="G139" s="221" t="s">
        <v>178</v>
      </c>
      <c r="H139" s="222">
        <v>1</v>
      </c>
      <c r="I139" s="223"/>
      <c r="J139" s="224">
        <f>ROUND(I139*H139,2)</f>
        <v>0</v>
      </c>
      <c r="K139" s="220" t="s">
        <v>148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168</v>
      </c>
      <c r="AT139" s="229" t="s">
        <v>130</v>
      </c>
      <c r="AU139" s="229" t="s">
        <v>85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168</v>
      </c>
      <c r="BM139" s="229" t="s">
        <v>179</v>
      </c>
    </row>
    <row r="140" s="2" customFormat="1">
      <c r="A140" s="38"/>
      <c r="B140" s="39"/>
      <c r="C140" s="40"/>
      <c r="D140" s="233" t="s">
        <v>180</v>
      </c>
      <c r="E140" s="40"/>
      <c r="F140" s="243" t="s">
        <v>181</v>
      </c>
      <c r="G140" s="40"/>
      <c r="H140" s="40"/>
      <c r="I140" s="244"/>
      <c r="J140" s="40"/>
      <c r="K140" s="40"/>
      <c r="L140" s="44"/>
      <c r="M140" s="245"/>
      <c r="N140" s="24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180</v>
      </c>
      <c r="AU140" s="17" t="s">
        <v>85</v>
      </c>
    </row>
    <row r="141" s="2" customFormat="1" ht="16.5" customHeight="1">
      <c r="A141" s="38"/>
      <c r="B141" s="39"/>
      <c r="C141" s="247" t="s">
        <v>182</v>
      </c>
      <c r="D141" s="247" t="s">
        <v>183</v>
      </c>
      <c r="E141" s="248" t="s">
        <v>184</v>
      </c>
      <c r="F141" s="249" t="s">
        <v>185</v>
      </c>
      <c r="G141" s="250" t="s">
        <v>186</v>
      </c>
      <c r="H141" s="251">
        <v>10.65</v>
      </c>
      <c r="I141" s="252"/>
      <c r="J141" s="253">
        <f>ROUND(I141*H141,2)</f>
        <v>0</v>
      </c>
      <c r="K141" s="249" t="s">
        <v>1</v>
      </c>
      <c r="L141" s="254"/>
      <c r="M141" s="255" t="s">
        <v>1</v>
      </c>
      <c r="N141" s="256" t="s">
        <v>40</v>
      </c>
      <c r="O141" s="91"/>
      <c r="P141" s="227">
        <f>O141*H141</f>
        <v>0</v>
      </c>
      <c r="Q141" s="227">
        <v>0.013509999999999999</v>
      </c>
      <c r="R141" s="227">
        <f>Q141*H141</f>
        <v>0.1438815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187</v>
      </c>
      <c r="AT141" s="229" t="s">
        <v>183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168</v>
      </c>
      <c r="BM141" s="229" t="s">
        <v>188</v>
      </c>
    </row>
    <row r="142" s="2" customFormat="1">
      <c r="A142" s="38"/>
      <c r="B142" s="39"/>
      <c r="C142" s="40"/>
      <c r="D142" s="233" t="s">
        <v>180</v>
      </c>
      <c r="E142" s="40"/>
      <c r="F142" s="243" t="s">
        <v>189</v>
      </c>
      <c r="G142" s="40"/>
      <c r="H142" s="40"/>
      <c r="I142" s="244"/>
      <c r="J142" s="40"/>
      <c r="K142" s="40"/>
      <c r="L142" s="44"/>
      <c r="M142" s="245"/>
      <c r="N142" s="24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180</v>
      </c>
      <c r="AU142" s="17" t="s">
        <v>85</v>
      </c>
    </row>
    <row r="143" s="13" customFormat="1">
      <c r="A143" s="13"/>
      <c r="B143" s="231"/>
      <c r="C143" s="232"/>
      <c r="D143" s="233" t="s">
        <v>154</v>
      </c>
      <c r="E143" s="234" t="s">
        <v>1</v>
      </c>
      <c r="F143" s="235" t="s">
        <v>190</v>
      </c>
      <c r="G143" s="232"/>
      <c r="H143" s="236">
        <v>10.65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154</v>
      </c>
      <c r="AU143" s="242" t="s">
        <v>85</v>
      </c>
      <c r="AV143" s="13" t="s">
        <v>85</v>
      </c>
      <c r="AW143" s="13" t="s">
        <v>32</v>
      </c>
      <c r="AX143" s="13" t="s">
        <v>83</v>
      </c>
      <c r="AY143" s="242" t="s">
        <v>127</v>
      </c>
    </row>
    <row r="144" s="2" customFormat="1" ht="24.15" customHeight="1">
      <c r="A144" s="38"/>
      <c r="B144" s="39"/>
      <c r="C144" s="218" t="s">
        <v>191</v>
      </c>
      <c r="D144" s="218" t="s">
        <v>130</v>
      </c>
      <c r="E144" s="219" t="s">
        <v>192</v>
      </c>
      <c r="F144" s="220" t="s">
        <v>193</v>
      </c>
      <c r="G144" s="221" t="s">
        <v>178</v>
      </c>
      <c r="H144" s="222">
        <v>1</v>
      </c>
      <c r="I144" s="223"/>
      <c r="J144" s="224">
        <f>ROUND(I144*H144,2)</f>
        <v>0</v>
      </c>
      <c r="K144" s="220" t="s">
        <v>148</v>
      </c>
      <c r="L144" s="44"/>
      <c r="M144" s="225" t="s">
        <v>1</v>
      </c>
      <c r="N144" s="226" t="s">
        <v>40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168</v>
      </c>
      <c r="AT144" s="229" t="s">
        <v>130</v>
      </c>
      <c r="AU144" s="229" t="s">
        <v>85</v>
      </c>
      <c r="AY144" s="17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168</v>
      </c>
      <c r="BM144" s="229" t="s">
        <v>194</v>
      </c>
    </row>
    <row r="145" s="2" customFormat="1" ht="16.5" customHeight="1">
      <c r="A145" s="38"/>
      <c r="B145" s="39"/>
      <c r="C145" s="247" t="s">
        <v>195</v>
      </c>
      <c r="D145" s="247" t="s">
        <v>183</v>
      </c>
      <c r="E145" s="248" t="s">
        <v>196</v>
      </c>
      <c r="F145" s="249" t="s">
        <v>197</v>
      </c>
      <c r="G145" s="250" t="s">
        <v>178</v>
      </c>
      <c r="H145" s="251">
        <v>1</v>
      </c>
      <c r="I145" s="252"/>
      <c r="J145" s="253">
        <f>ROUND(I145*H145,2)</f>
        <v>0</v>
      </c>
      <c r="K145" s="249" t="s">
        <v>1</v>
      </c>
      <c r="L145" s="254"/>
      <c r="M145" s="255" t="s">
        <v>1</v>
      </c>
      <c r="N145" s="256" t="s">
        <v>40</v>
      </c>
      <c r="O145" s="91"/>
      <c r="P145" s="227">
        <f>O145*H145</f>
        <v>0</v>
      </c>
      <c r="Q145" s="227">
        <v>0.012</v>
      </c>
      <c r="R145" s="227">
        <f>Q145*H145</f>
        <v>0.012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187</v>
      </c>
      <c r="AT145" s="229" t="s">
        <v>183</v>
      </c>
      <c r="AU145" s="229" t="s">
        <v>85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168</v>
      </c>
      <c r="BM145" s="229" t="s">
        <v>198</v>
      </c>
    </row>
    <row r="146" s="2" customFormat="1" ht="24.15" customHeight="1">
      <c r="A146" s="38"/>
      <c r="B146" s="39"/>
      <c r="C146" s="218" t="s">
        <v>199</v>
      </c>
      <c r="D146" s="218" t="s">
        <v>130</v>
      </c>
      <c r="E146" s="219" t="s">
        <v>200</v>
      </c>
      <c r="F146" s="220" t="s">
        <v>201</v>
      </c>
      <c r="G146" s="221" t="s">
        <v>178</v>
      </c>
      <c r="H146" s="222">
        <v>1</v>
      </c>
      <c r="I146" s="223"/>
      <c r="J146" s="224">
        <f>ROUND(I146*H146,2)</f>
        <v>0</v>
      </c>
      <c r="K146" s="220" t="s">
        <v>148</v>
      </c>
      <c r="L146" s="44"/>
      <c r="M146" s="225" t="s">
        <v>1</v>
      </c>
      <c r="N146" s="226" t="s">
        <v>40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0.024</v>
      </c>
      <c r="T146" s="228">
        <f>S146*H146</f>
        <v>0.024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168</v>
      </c>
      <c r="AT146" s="229" t="s">
        <v>130</v>
      </c>
      <c r="AU146" s="229" t="s">
        <v>85</v>
      </c>
      <c r="AY146" s="17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168</v>
      </c>
      <c r="BM146" s="229" t="s">
        <v>202</v>
      </c>
    </row>
    <row r="147" s="13" customFormat="1">
      <c r="A147" s="13"/>
      <c r="B147" s="231"/>
      <c r="C147" s="232"/>
      <c r="D147" s="233" t="s">
        <v>154</v>
      </c>
      <c r="E147" s="234" t="s">
        <v>1</v>
      </c>
      <c r="F147" s="235" t="s">
        <v>203</v>
      </c>
      <c r="G147" s="232"/>
      <c r="H147" s="236">
        <v>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85</v>
      </c>
      <c r="AV147" s="13" t="s">
        <v>85</v>
      </c>
      <c r="AW147" s="13" t="s">
        <v>32</v>
      </c>
      <c r="AX147" s="13" t="s">
        <v>83</v>
      </c>
      <c r="AY147" s="242" t="s">
        <v>127</v>
      </c>
    </row>
    <row r="148" s="2" customFormat="1" ht="16.5" customHeight="1">
      <c r="A148" s="38"/>
      <c r="B148" s="39"/>
      <c r="C148" s="218" t="s">
        <v>204</v>
      </c>
      <c r="D148" s="218" t="s">
        <v>130</v>
      </c>
      <c r="E148" s="219" t="s">
        <v>205</v>
      </c>
      <c r="F148" s="220" t="s">
        <v>206</v>
      </c>
      <c r="G148" s="221" t="s">
        <v>178</v>
      </c>
      <c r="H148" s="222">
        <v>1</v>
      </c>
      <c r="I148" s="223"/>
      <c r="J148" s="224">
        <f>ROUND(I148*H148,2)</f>
        <v>0</v>
      </c>
      <c r="K148" s="220" t="s">
        <v>148</v>
      </c>
      <c r="L148" s="44"/>
      <c r="M148" s="225" t="s">
        <v>1</v>
      </c>
      <c r="N148" s="226" t="s">
        <v>40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0.081000000000000003</v>
      </c>
      <c r="T148" s="228">
        <f>S148*H148</f>
        <v>0.081000000000000003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168</v>
      </c>
      <c r="AT148" s="229" t="s">
        <v>130</v>
      </c>
      <c r="AU148" s="229" t="s">
        <v>85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168</v>
      </c>
      <c r="BM148" s="229" t="s">
        <v>207</v>
      </c>
    </row>
    <row r="149" s="2" customFormat="1" ht="16.5" customHeight="1">
      <c r="A149" s="38"/>
      <c r="B149" s="39"/>
      <c r="C149" s="218" t="s">
        <v>8</v>
      </c>
      <c r="D149" s="218" t="s">
        <v>130</v>
      </c>
      <c r="E149" s="219" t="s">
        <v>208</v>
      </c>
      <c r="F149" s="220" t="s">
        <v>209</v>
      </c>
      <c r="G149" s="221" t="s">
        <v>178</v>
      </c>
      <c r="H149" s="222">
        <v>2</v>
      </c>
      <c r="I149" s="223"/>
      <c r="J149" s="224">
        <f>ROUND(I149*H149,2)</f>
        <v>0</v>
      </c>
      <c r="K149" s="220" t="s">
        <v>148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0.081000000000000003</v>
      </c>
      <c r="T149" s="228">
        <f>S149*H149</f>
        <v>0.16200000000000001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168</v>
      </c>
      <c r="AT149" s="229" t="s">
        <v>130</v>
      </c>
      <c r="AU149" s="229" t="s">
        <v>85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168</v>
      </c>
      <c r="BM149" s="229" t="s">
        <v>210</v>
      </c>
    </row>
    <row r="150" s="13" customFormat="1">
      <c r="A150" s="13"/>
      <c r="B150" s="231"/>
      <c r="C150" s="232"/>
      <c r="D150" s="233" t="s">
        <v>154</v>
      </c>
      <c r="E150" s="234" t="s">
        <v>1</v>
      </c>
      <c r="F150" s="235" t="s">
        <v>85</v>
      </c>
      <c r="G150" s="232"/>
      <c r="H150" s="236">
        <v>2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154</v>
      </c>
      <c r="AU150" s="242" t="s">
        <v>85</v>
      </c>
      <c r="AV150" s="13" t="s">
        <v>85</v>
      </c>
      <c r="AW150" s="13" t="s">
        <v>32</v>
      </c>
      <c r="AX150" s="13" t="s">
        <v>83</v>
      </c>
      <c r="AY150" s="242" t="s">
        <v>127</v>
      </c>
    </row>
    <row r="151" s="2" customFormat="1" ht="24.15" customHeight="1">
      <c r="A151" s="38"/>
      <c r="B151" s="39"/>
      <c r="C151" s="218" t="s">
        <v>168</v>
      </c>
      <c r="D151" s="218" t="s">
        <v>130</v>
      </c>
      <c r="E151" s="219" t="s">
        <v>211</v>
      </c>
      <c r="F151" s="220" t="s">
        <v>212</v>
      </c>
      <c r="G151" s="221" t="s">
        <v>178</v>
      </c>
      <c r="H151" s="222">
        <v>1</v>
      </c>
      <c r="I151" s="223"/>
      <c r="J151" s="224">
        <f>ROUND(I151*H151,2)</f>
        <v>0</v>
      </c>
      <c r="K151" s="220" t="s">
        <v>148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0.00084999999999999995</v>
      </c>
      <c r="R151" s="227">
        <f>Q151*H151</f>
        <v>0.00084999999999999995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168</v>
      </c>
      <c r="AT151" s="229" t="s">
        <v>130</v>
      </c>
      <c r="AU151" s="229" t="s">
        <v>85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168</v>
      </c>
      <c r="BM151" s="229" t="s">
        <v>213</v>
      </c>
    </row>
    <row r="152" s="2" customFormat="1">
      <c r="A152" s="38"/>
      <c r="B152" s="39"/>
      <c r="C152" s="40"/>
      <c r="D152" s="233" t="s">
        <v>180</v>
      </c>
      <c r="E152" s="40"/>
      <c r="F152" s="243" t="s">
        <v>214</v>
      </c>
      <c r="G152" s="40"/>
      <c r="H152" s="40"/>
      <c r="I152" s="244"/>
      <c r="J152" s="40"/>
      <c r="K152" s="40"/>
      <c r="L152" s="44"/>
      <c r="M152" s="245"/>
      <c r="N152" s="24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180</v>
      </c>
      <c r="AU152" s="17" t="s">
        <v>85</v>
      </c>
    </row>
    <row r="153" s="2" customFormat="1" ht="16.5" customHeight="1">
      <c r="A153" s="38"/>
      <c r="B153" s="39"/>
      <c r="C153" s="247" t="s">
        <v>215</v>
      </c>
      <c r="D153" s="247" t="s">
        <v>183</v>
      </c>
      <c r="E153" s="248" t="s">
        <v>216</v>
      </c>
      <c r="F153" s="249" t="s">
        <v>217</v>
      </c>
      <c r="G153" s="250" t="s">
        <v>178</v>
      </c>
      <c r="H153" s="251">
        <v>1</v>
      </c>
      <c r="I153" s="252"/>
      <c r="J153" s="253">
        <f>ROUND(I153*H153,2)</f>
        <v>0</v>
      </c>
      <c r="K153" s="249" t="s">
        <v>1</v>
      </c>
      <c r="L153" s="254"/>
      <c r="M153" s="255" t="s">
        <v>1</v>
      </c>
      <c r="N153" s="256" t="s">
        <v>40</v>
      </c>
      <c r="O153" s="91"/>
      <c r="P153" s="227">
        <f>O153*H153</f>
        <v>0</v>
      </c>
      <c r="Q153" s="227">
        <v>0.109</v>
      </c>
      <c r="R153" s="227">
        <f>Q153*H153</f>
        <v>0.109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187</v>
      </c>
      <c r="AT153" s="229" t="s">
        <v>183</v>
      </c>
      <c r="AU153" s="229" t="s">
        <v>85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168</v>
      </c>
      <c r="BM153" s="229" t="s">
        <v>218</v>
      </c>
    </row>
    <row r="154" s="2" customFormat="1" ht="24.15" customHeight="1">
      <c r="A154" s="38"/>
      <c r="B154" s="39"/>
      <c r="C154" s="218" t="s">
        <v>219</v>
      </c>
      <c r="D154" s="218" t="s">
        <v>130</v>
      </c>
      <c r="E154" s="219" t="s">
        <v>220</v>
      </c>
      <c r="F154" s="220" t="s">
        <v>221</v>
      </c>
      <c r="G154" s="221" t="s">
        <v>147</v>
      </c>
      <c r="H154" s="222">
        <v>0.26600000000000001</v>
      </c>
      <c r="I154" s="223"/>
      <c r="J154" s="224">
        <f>ROUND(I154*H154,2)</f>
        <v>0</v>
      </c>
      <c r="K154" s="220" t="s">
        <v>148</v>
      </c>
      <c r="L154" s="44"/>
      <c r="M154" s="257" t="s">
        <v>1</v>
      </c>
      <c r="N154" s="258" t="s">
        <v>40</v>
      </c>
      <c r="O154" s="259"/>
      <c r="P154" s="260">
        <f>O154*H154</f>
        <v>0</v>
      </c>
      <c r="Q154" s="260">
        <v>0</v>
      </c>
      <c r="R154" s="260">
        <f>Q154*H154</f>
        <v>0</v>
      </c>
      <c r="S154" s="260">
        <v>0</v>
      </c>
      <c r="T154" s="26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168</v>
      </c>
      <c r="AT154" s="229" t="s">
        <v>130</v>
      </c>
      <c r="AU154" s="229" t="s">
        <v>85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168</v>
      </c>
      <c r="BM154" s="229" t="s">
        <v>222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5FLlPQQFoRKkypIKPNfzzPJCzI3wp86qO+ceaclkvygSFDC3tVz5psB4b/vD0EM2UYeXK88aLVIqyLS3fH7Sug==" hashValue="92eaggQeaovP/l1Z/vycJMiQRQg9IpG9vtv/P0V1N8U61ZiHTQtdNlzQbo2GFAyAfb8ovJEniJR6ixoP4Kt9Zw==" algorithmName="SHA-512" password="CC35"/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VZMR - dobudování EPS a PBŘ - rekonstrukce vstupů do objektu DS Benešov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ROUND((SUM(BE123:BE234)),  2)</f>
        <v>0</v>
      </c>
      <c r="G33" s="38"/>
      <c r="H33" s="38"/>
      <c r="I33" s="155">
        <v>0.20999999999999999</v>
      </c>
      <c r="J33" s="154">
        <f>ROUND(((SUM(BE123:BE234))*I33),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ROUND((SUM(BF123:BF234)),  2)</f>
        <v>0</v>
      </c>
      <c r="G34" s="38"/>
      <c r="H34" s="38"/>
      <c r="I34" s="155">
        <v>0.14999999999999999</v>
      </c>
      <c r="J34" s="154">
        <f>ROUND(((SUM(BF123:BF234))*I34),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ROUND((SUM(BG123:BG234)),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ROUND((SUM(BH123:BH234)),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ROUND((SUM(BI123:BI234)),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VZMR - dobudování EPS a PBŘ - rekonstrukce vstupů do objektu DS Benešov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oprava 2 ks ocelového venkovního schodiště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Domov seniorů (DS) Benešov</v>
      </c>
      <c r="G89" s="40"/>
      <c r="H89" s="40"/>
      <c r="I89" s="32" t="s">
        <v>22</v>
      </c>
      <c r="J89" s="79" t="str">
        <f>IF(J12="","",J12)</f>
        <v>25. 6. 2023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DS Benešov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224</v>
      </c>
      <c r="E100" s="188"/>
      <c r="F100" s="188"/>
      <c r="G100" s="188"/>
      <c r="H100" s="188"/>
      <c r="I100" s="188"/>
      <c r="J100" s="189">
        <f>J145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109</v>
      </c>
      <c r="E101" s="182"/>
      <c r="F101" s="182"/>
      <c r="G101" s="182"/>
      <c r="H101" s="182"/>
      <c r="I101" s="182"/>
      <c r="J101" s="183">
        <f>J148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225</v>
      </c>
      <c r="E103" s="188"/>
      <c r="F103" s="188"/>
      <c r="G103" s="188"/>
      <c r="H103" s="188"/>
      <c r="I103" s="188"/>
      <c r="J103" s="189">
        <f>J204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VZMR - dobudování EPS a PBŘ - rekonstrukce vstupů do objektu DS Benešov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02 - oprava 2 ks ocelového venkovního schodiště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Domov seniorů (DS) Benešov</v>
      </c>
      <c r="G117" s="40"/>
      <c r="H117" s="40"/>
      <c r="I117" s="32" t="s">
        <v>22</v>
      </c>
      <c r="J117" s="79" t="str">
        <f>IF(J12="","",J12)</f>
        <v>25. 6. 2023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DS Benešov</v>
      </c>
      <c r="G119" s="40"/>
      <c r="H119" s="40"/>
      <c r="I119" s="32" t="s">
        <v>30</v>
      </c>
      <c r="J119" s="36" t="str">
        <f>E21</f>
        <v>ing. Luboš Brandeis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ing. Luboš Brandeis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113</v>
      </c>
      <c r="D122" s="194" t="s">
        <v>60</v>
      </c>
      <c r="E122" s="194" t="s">
        <v>56</v>
      </c>
      <c r="F122" s="194" t="s">
        <v>57</v>
      </c>
      <c r="G122" s="194" t="s">
        <v>114</v>
      </c>
      <c r="H122" s="194" t="s">
        <v>115</v>
      </c>
      <c r="I122" s="194" t="s">
        <v>116</v>
      </c>
      <c r="J122" s="194" t="s">
        <v>103</v>
      </c>
      <c r="K122" s="195" t="s">
        <v>117</v>
      </c>
      <c r="L122" s="196"/>
      <c r="M122" s="100" t="s">
        <v>1</v>
      </c>
      <c r="N122" s="101" t="s">
        <v>39</v>
      </c>
      <c r="O122" s="101" t="s">
        <v>118</v>
      </c>
      <c r="P122" s="101" t="s">
        <v>119</v>
      </c>
      <c r="Q122" s="101" t="s">
        <v>120</v>
      </c>
      <c r="R122" s="101" t="s">
        <v>121</v>
      </c>
      <c r="S122" s="101" t="s">
        <v>122</v>
      </c>
      <c r="T122" s="102" t="s">
        <v>123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124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P124+P148</f>
        <v>0</v>
      </c>
      <c r="Q123" s="104"/>
      <c r="R123" s="199">
        <f>R124+R148</f>
        <v>3.024429</v>
      </c>
      <c r="S123" s="104"/>
      <c r="T123" s="200">
        <f>T124+T148</f>
        <v>1.6732800000000001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105</v>
      </c>
      <c r="BK123" s="201">
        <f>BK124+BK148</f>
        <v>0</v>
      </c>
    </row>
    <row r="124" s="12" customFormat="1" ht="25.92" customHeight="1">
      <c r="A124" s="12"/>
      <c r="B124" s="202"/>
      <c r="C124" s="203"/>
      <c r="D124" s="204" t="s">
        <v>74</v>
      </c>
      <c r="E124" s="205" t="s">
        <v>125</v>
      </c>
      <c r="F124" s="205" t="s">
        <v>126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P125+P132+P145</f>
        <v>0</v>
      </c>
      <c r="Q124" s="210"/>
      <c r="R124" s="211">
        <f>R125+R132+R145</f>
        <v>0.015120000000000002</v>
      </c>
      <c r="S124" s="210"/>
      <c r="T124" s="212">
        <f>T125+T132+T145</f>
        <v>1.6732800000000001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75</v>
      </c>
      <c r="AY124" s="213" t="s">
        <v>127</v>
      </c>
      <c r="BK124" s="215">
        <f>BK125+BK132+BK145</f>
        <v>0</v>
      </c>
    </row>
    <row r="125" s="12" customFormat="1" ht="22.8" customHeight="1">
      <c r="A125" s="12"/>
      <c r="B125" s="202"/>
      <c r="C125" s="203"/>
      <c r="D125" s="204" t="s">
        <v>74</v>
      </c>
      <c r="E125" s="216" t="s">
        <v>128</v>
      </c>
      <c r="F125" s="216" t="s">
        <v>129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SUM(P126:P131)</f>
        <v>0</v>
      </c>
      <c r="Q125" s="210"/>
      <c r="R125" s="211">
        <f>SUM(R126:R131)</f>
        <v>0.015120000000000002</v>
      </c>
      <c r="S125" s="210"/>
      <c r="T125" s="212">
        <f>SUM(T126:T131)</f>
        <v>1.6732800000000001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83</v>
      </c>
      <c r="AY125" s="213" t="s">
        <v>127</v>
      </c>
      <c r="BK125" s="215">
        <f>SUM(BK126:BK131)</f>
        <v>0</v>
      </c>
    </row>
    <row r="126" s="2" customFormat="1" ht="37.8" customHeight="1">
      <c r="A126" s="38"/>
      <c r="B126" s="39"/>
      <c r="C126" s="218" t="s">
        <v>83</v>
      </c>
      <c r="D126" s="218" t="s">
        <v>130</v>
      </c>
      <c r="E126" s="219" t="s">
        <v>226</v>
      </c>
      <c r="F126" s="220" t="s">
        <v>227</v>
      </c>
      <c r="G126" s="221" t="s">
        <v>186</v>
      </c>
      <c r="H126" s="222">
        <v>72</v>
      </c>
      <c r="I126" s="223"/>
      <c r="J126" s="224">
        <f>ROUND(I126*H126,2)</f>
        <v>0</v>
      </c>
      <c r="K126" s="220" t="s">
        <v>228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0.00021000000000000001</v>
      </c>
      <c r="R126" s="227">
        <f>Q126*H126</f>
        <v>0.015120000000000002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134</v>
      </c>
      <c r="AT126" s="229" t="s">
        <v>130</v>
      </c>
      <c r="AU126" s="229" t="s">
        <v>85</v>
      </c>
      <c r="AY126" s="17" t="s">
        <v>127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134</v>
      </c>
      <c r="BM126" s="229" t="s">
        <v>229</v>
      </c>
    </row>
    <row r="127" s="13" customFormat="1">
      <c r="A127" s="13"/>
      <c r="B127" s="231"/>
      <c r="C127" s="232"/>
      <c r="D127" s="233" t="s">
        <v>154</v>
      </c>
      <c r="E127" s="234" t="s">
        <v>1</v>
      </c>
      <c r="F127" s="235" t="s">
        <v>230</v>
      </c>
      <c r="G127" s="232"/>
      <c r="H127" s="236">
        <v>72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85</v>
      </c>
      <c r="AV127" s="13" t="s">
        <v>85</v>
      </c>
      <c r="AW127" s="13" t="s">
        <v>32</v>
      </c>
      <c r="AX127" s="13" t="s">
        <v>83</v>
      </c>
      <c r="AY127" s="242" t="s">
        <v>127</v>
      </c>
    </row>
    <row r="128" s="2" customFormat="1" ht="33" customHeight="1">
      <c r="A128" s="38"/>
      <c r="B128" s="39"/>
      <c r="C128" s="218" t="s">
        <v>85</v>
      </c>
      <c r="D128" s="218" t="s">
        <v>130</v>
      </c>
      <c r="E128" s="219" t="s">
        <v>231</v>
      </c>
      <c r="F128" s="220" t="s">
        <v>232</v>
      </c>
      <c r="G128" s="221" t="s">
        <v>186</v>
      </c>
      <c r="H128" s="222">
        <v>23.904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0.070000000000000007</v>
      </c>
      <c r="T128" s="228">
        <f>S128*H128</f>
        <v>1.6732800000000001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130</v>
      </c>
      <c r="AU128" s="229" t="s">
        <v>85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134</v>
      </c>
      <c r="BM128" s="229" t="s">
        <v>233</v>
      </c>
    </row>
    <row r="129" s="13" customFormat="1">
      <c r="A129" s="13"/>
      <c r="B129" s="231"/>
      <c r="C129" s="232"/>
      <c r="D129" s="233" t="s">
        <v>154</v>
      </c>
      <c r="E129" s="234" t="s">
        <v>1</v>
      </c>
      <c r="F129" s="235" t="s">
        <v>234</v>
      </c>
      <c r="G129" s="232"/>
      <c r="H129" s="236">
        <v>12.33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154</v>
      </c>
      <c r="AU129" s="242" t="s">
        <v>85</v>
      </c>
      <c r="AV129" s="13" t="s">
        <v>85</v>
      </c>
      <c r="AW129" s="13" t="s">
        <v>32</v>
      </c>
      <c r="AX129" s="13" t="s">
        <v>75</v>
      </c>
      <c r="AY129" s="242" t="s">
        <v>127</v>
      </c>
    </row>
    <row r="130" s="13" customFormat="1">
      <c r="A130" s="13"/>
      <c r="B130" s="231"/>
      <c r="C130" s="232"/>
      <c r="D130" s="233" t="s">
        <v>154</v>
      </c>
      <c r="E130" s="234" t="s">
        <v>1</v>
      </c>
      <c r="F130" s="235" t="s">
        <v>235</v>
      </c>
      <c r="G130" s="232"/>
      <c r="H130" s="236">
        <v>11.574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154</v>
      </c>
      <c r="AU130" s="242" t="s">
        <v>85</v>
      </c>
      <c r="AV130" s="13" t="s">
        <v>85</v>
      </c>
      <c r="AW130" s="13" t="s">
        <v>32</v>
      </c>
      <c r="AX130" s="13" t="s">
        <v>75</v>
      </c>
      <c r="AY130" s="242" t="s">
        <v>127</v>
      </c>
    </row>
    <row r="131" s="14" customFormat="1">
      <c r="A131" s="14"/>
      <c r="B131" s="262"/>
      <c r="C131" s="263"/>
      <c r="D131" s="233" t="s">
        <v>154</v>
      </c>
      <c r="E131" s="264" t="s">
        <v>1</v>
      </c>
      <c r="F131" s="265" t="s">
        <v>236</v>
      </c>
      <c r="G131" s="263"/>
      <c r="H131" s="266">
        <v>23.904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154</v>
      </c>
      <c r="AU131" s="272" t="s">
        <v>85</v>
      </c>
      <c r="AV131" s="14" t="s">
        <v>134</v>
      </c>
      <c r="AW131" s="14" t="s">
        <v>32</v>
      </c>
      <c r="AX131" s="14" t="s">
        <v>83</v>
      </c>
      <c r="AY131" s="272" t="s">
        <v>127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143</v>
      </c>
      <c r="F132" s="216" t="s">
        <v>144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SUM(P133:P144)</f>
        <v>0</v>
      </c>
      <c r="Q132" s="210"/>
      <c r="R132" s="211">
        <f>SUM(R133:R144)</f>
        <v>0</v>
      </c>
      <c r="S132" s="210"/>
      <c r="T132" s="212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83</v>
      </c>
      <c r="AT132" s="214" t="s">
        <v>74</v>
      </c>
      <c r="AU132" s="214" t="s">
        <v>83</v>
      </c>
      <c r="AY132" s="213" t="s">
        <v>127</v>
      </c>
      <c r="BK132" s="215">
        <f>SUM(BK133:BK144)</f>
        <v>0</v>
      </c>
    </row>
    <row r="133" s="2" customFormat="1" ht="24.15" customHeight="1">
      <c r="A133" s="38"/>
      <c r="B133" s="39"/>
      <c r="C133" s="218" t="s">
        <v>139</v>
      </c>
      <c r="D133" s="218" t="s">
        <v>130</v>
      </c>
      <c r="E133" s="219" t="s">
        <v>237</v>
      </c>
      <c r="F133" s="220" t="s">
        <v>238</v>
      </c>
      <c r="G133" s="221" t="s">
        <v>147</v>
      </c>
      <c r="H133" s="222">
        <v>1.673</v>
      </c>
      <c r="I133" s="223"/>
      <c r="J133" s="224">
        <f>ROUND(I133*H133,2)</f>
        <v>0</v>
      </c>
      <c r="K133" s="220" t="s">
        <v>228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130</v>
      </c>
      <c r="AU133" s="229" t="s">
        <v>85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134</v>
      </c>
      <c r="BM133" s="229" t="s">
        <v>239</v>
      </c>
    </row>
    <row r="134" s="2" customFormat="1" ht="24.15" customHeight="1">
      <c r="A134" s="38"/>
      <c r="B134" s="39"/>
      <c r="C134" s="218" t="s">
        <v>134</v>
      </c>
      <c r="D134" s="218" t="s">
        <v>130</v>
      </c>
      <c r="E134" s="219" t="s">
        <v>145</v>
      </c>
      <c r="F134" s="220" t="s">
        <v>146</v>
      </c>
      <c r="G134" s="221" t="s">
        <v>147</v>
      </c>
      <c r="H134" s="222">
        <v>5.0549999999999997</v>
      </c>
      <c r="I134" s="223"/>
      <c r="J134" s="224">
        <f>ROUND(I134*H134,2)</f>
        <v>0</v>
      </c>
      <c r="K134" s="220" t="s">
        <v>228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130</v>
      </c>
      <c r="AU134" s="229" t="s">
        <v>85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134</v>
      </c>
      <c r="BM134" s="229" t="s">
        <v>240</v>
      </c>
    </row>
    <row r="135" s="15" customFormat="1">
      <c r="A135" s="15"/>
      <c r="B135" s="273"/>
      <c r="C135" s="274"/>
      <c r="D135" s="233" t="s">
        <v>154</v>
      </c>
      <c r="E135" s="275" t="s">
        <v>1</v>
      </c>
      <c r="F135" s="276" t="s">
        <v>241</v>
      </c>
      <c r="G135" s="274"/>
      <c r="H135" s="275" t="s">
        <v>1</v>
      </c>
      <c r="I135" s="277"/>
      <c r="J135" s="274"/>
      <c r="K135" s="274"/>
      <c r="L135" s="278"/>
      <c r="M135" s="279"/>
      <c r="N135" s="280"/>
      <c r="O135" s="280"/>
      <c r="P135" s="280"/>
      <c r="Q135" s="280"/>
      <c r="R135" s="280"/>
      <c r="S135" s="280"/>
      <c r="T135" s="28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2" t="s">
        <v>154</v>
      </c>
      <c r="AU135" s="282" t="s">
        <v>85</v>
      </c>
      <c r="AV135" s="15" t="s">
        <v>83</v>
      </c>
      <c r="AW135" s="15" t="s">
        <v>32</v>
      </c>
      <c r="AX135" s="15" t="s">
        <v>75</v>
      </c>
      <c r="AY135" s="282" t="s">
        <v>127</v>
      </c>
    </row>
    <row r="136" s="13" customFormat="1">
      <c r="A136" s="13"/>
      <c r="B136" s="231"/>
      <c r="C136" s="232"/>
      <c r="D136" s="233" t="s">
        <v>154</v>
      </c>
      <c r="E136" s="234" t="s">
        <v>1</v>
      </c>
      <c r="F136" s="235" t="s">
        <v>242</v>
      </c>
      <c r="G136" s="232"/>
      <c r="H136" s="236">
        <v>3.681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85</v>
      </c>
      <c r="AV136" s="13" t="s">
        <v>85</v>
      </c>
      <c r="AW136" s="13" t="s">
        <v>32</v>
      </c>
      <c r="AX136" s="13" t="s">
        <v>75</v>
      </c>
      <c r="AY136" s="242" t="s">
        <v>127</v>
      </c>
    </row>
    <row r="137" s="13" customFormat="1">
      <c r="A137" s="13"/>
      <c r="B137" s="231"/>
      <c r="C137" s="232"/>
      <c r="D137" s="233" t="s">
        <v>154</v>
      </c>
      <c r="E137" s="234" t="s">
        <v>1</v>
      </c>
      <c r="F137" s="235" t="s">
        <v>243</v>
      </c>
      <c r="G137" s="232"/>
      <c r="H137" s="236">
        <v>1.3740000000000001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85</v>
      </c>
      <c r="AV137" s="13" t="s">
        <v>85</v>
      </c>
      <c r="AW137" s="13" t="s">
        <v>32</v>
      </c>
      <c r="AX137" s="13" t="s">
        <v>75</v>
      </c>
      <c r="AY137" s="242" t="s">
        <v>127</v>
      </c>
    </row>
    <row r="138" s="14" customFormat="1">
      <c r="A138" s="14"/>
      <c r="B138" s="262"/>
      <c r="C138" s="263"/>
      <c r="D138" s="233" t="s">
        <v>154</v>
      </c>
      <c r="E138" s="264" t="s">
        <v>1</v>
      </c>
      <c r="F138" s="265" t="s">
        <v>236</v>
      </c>
      <c r="G138" s="263"/>
      <c r="H138" s="266">
        <v>5.0549999999999997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154</v>
      </c>
      <c r="AU138" s="272" t="s">
        <v>85</v>
      </c>
      <c r="AV138" s="14" t="s">
        <v>134</v>
      </c>
      <c r="AW138" s="14" t="s">
        <v>32</v>
      </c>
      <c r="AX138" s="14" t="s">
        <v>83</v>
      </c>
      <c r="AY138" s="272" t="s">
        <v>127</v>
      </c>
    </row>
    <row r="139" s="2" customFormat="1" ht="24.15" customHeight="1">
      <c r="A139" s="38"/>
      <c r="B139" s="39"/>
      <c r="C139" s="218" t="s">
        <v>150</v>
      </c>
      <c r="D139" s="218" t="s">
        <v>130</v>
      </c>
      <c r="E139" s="219" t="s">
        <v>151</v>
      </c>
      <c r="F139" s="220" t="s">
        <v>152</v>
      </c>
      <c r="G139" s="221" t="s">
        <v>147</v>
      </c>
      <c r="H139" s="222">
        <v>96.045000000000002</v>
      </c>
      <c r="I139" s="223"/>
      <c r="J139" s="224">
        <f>ROUND(I139*H139,2)</f>
        <v>0</v>
      </c>
      <c r="K139" s="220" t="s">
        <v>228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134</v>
      </c>
      <c r="AT139" s="229" t="s">
        <v>130</v>
      </c>
      <c r="AU139" s="229" t="s">
        <v>85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134</v>
      </c>
      <c r="BM139" s="229" t="s">
        <v>244</v>
      </c>
    </row>
    <row r="140" s="13" customFormat="1">
      <c r="A140" s="13"/>
      <c r="B140" s="231"/>
      <c r="C140" s="232"/>
      <c r="D140" s="233" t="s">
        <v>154</v>
      </c>
      <c r="E140" s="234" t="s">
        <v>1</v>
      </c>
      <c r="F140" s="235" t="s">
        <v>245</v>
      </c>
      <c r="G140" s="232"/>
      <c r="H140" s="236">
        <v>96.045000000000002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154</v>
      </c>
      <c r="AU140" s="242" t="s">
        <v>85</v>
      </c>
      <c r="AV140" s="13" t="s">
        <v>85</v>
      </c>
      <c r="AW140" s="13" t="s">
        <v>32</v>
      </c>
      <c r="AX140" s="13" t="s">
        <v>83</v>
      </c>
      <c r="AY140" s="242" t="s">
        <v>127</v>
      </c>
    </row>
    <row r="141" s="2" customFormat="1" ht="37.8" customHeight="1">
      <c r="A141" s="38"/>
      <c r="B141" s="39"/>
      <c r="C141" s="218" t="s">
        <v>156</v>
      </c>
      <c r="D141" s="218" t="s">
        <v>130</v>
      </c>
      <c r="E141" s="219" t="s">
        <v>246</v>
      </c>
      <c r="F141" s="220" t="s">
        <v>247</v>
      </c>
      <c r="G141" s="221" t="s">
        <v>147</v>
      </c>
      <c r="H141" s="222">
        <v>3.681</v>
      </c>
      <c r="I141" s="223"/>
      <c r="J141" s="224">
        <f>ROUND(I141*H141,2)</f>
        <v>0</v>
      </c>
      <c r="K141" s="220" t="s">
        <v>228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134</v>
      </c>
      <c r="AT141" s="229" t="s">
        <v>130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134</v>
      </c>
      <c r="BM141" s="229" t="s">
        <v>248</v>
      </c>
    </row>
    <row r="142" s="13" customFormat="1">
      <c r="A142" s="13"/>
      <c r="B142" s="231"/>
      <c r="C142" s="232"/>
      <c r="D142" s="233" t="s">
        <v>154</v>
      </c>
      <c r="E142" s="234" t="s">
        <v>1</v>
      </c>
      <c r="F142" s="235" t="s">
        <v>242</v>
      </c>
      <c r="G142" s="232"/>
      <c r="H142" s="236">
        <v>3.681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154</v>
      </c>
      <c r="AU142" s="242" t="s">
        <v>85</v>
      </c>
      <c r="AV142" s="13" t="s">
        <v>85</v>
      </c>
      <c r="AW142" s="13" t="s">
        <v>32</v>
      </c>
      <c r="AX142" s="13" t="s">
        <v>83</v>
      </c>
      <c r="AY142" s="242" t="s">
        <v>127</v>
      </c>
    </row>
    <row r="143" s="2" customFormat="1" ht="24.15" customHeight="1">
      <c r="A143" s="38"/>
      <c r="B143" s="39"/>
      <c r="C143" s="218" t="s">
        <v>165</v>
      </c>
      <c r="D143" s="218" t="s">
        <v>130</v>
      </c>
      <c r="E143" s="219" t="s">
        <v>249</v>
      </c>
      <c r="F143" s="220" t="s">
        <v>250</v>
      </c>
      <c r="G143" s="221" t="s">
        <v>147</v>
      </c>
      <c r="H143" s="222">
        <v>1.3740000000000001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130</v>
      </c>
      <c r="AU143" s="229" t="s">
        <v>85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134</v>
      </c>
      <c r="BM143" s="229" t="s">
        <v>251</v>
      </c>
    </row>
    <row r="144" s="13" customFormat="1">
      <c r="A144" s="13"/>
      <c r="B144" s="231"/>
      <c r="C144" s="232"/>
      <c r="D144" s="233" t="s">
        <v>154</v>
      </c>
      <c r="E144" s="234" t="s">
        <v>1</v>
      </c>
      <c r="F144" s="235" t="s">
        <v>243</v>
      </c>
      <c r="G144" s="232"/>
      <c r="H144" s="236">
        <v>1.3740000000000001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154</v>
      </c>
      <c r="AU144" s="242" t="s">
        <v>85</v>
      </c>
      <c r="AV144" s="13" t="s">
        <v>85</v>
      </c>
      <c r="AW144" s="13" t="s">
        <v>32</v>
      </c>
      <c r="AX144" s="13" t="s">
        <v>83</v>
      </c>
      <c r="AY144" s="242" t="s">
        <v>127</v>
      </c>
    </row>
    <row r="145" s="12" customFormat="1" ht="22.8" customHeight="1">
      <c r="A145" s="12"/>
      <c r="B145" s="202"/>
      <c r="C145" s="203"/>
      <c r="D145" s="204" t="s">
        <v>74</v>
      </c>
      <c r="E145" s="216" t="s">
        <v>252</v>
      </c>
      <c r="F145" s="216" t="s">
        <v>253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0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83</v>
      </c>
      <c r="AT145" s="214" t="s">
        <v>74</v>
      </c>
      <c r="AU145" s="214" t="s">
        <v>83</v>
      </c>
      <c r="AY145" s="213" t="s">
        <v>127</v>
      </c>
      <c r="BK145" s="215">
        <f>SUM(BK146:BK147)</f>
        <v>0</v>
      </c>
    </row>
    <row r="146" s="2" customFormat="1" ht="24.15" customHeight="1">
      <c r="A146" s="38"/>
      <c r="B146" s="39"/>
      <c r="C146" s="218" t="s">
        <v>170</v>
      </c>
      <c r="D146" s="218" t="s">
        <v>130</v>
      </c>
      <c r="E146" s="219" t="s">
        <v>254</v>
      </c>
      <c r="F146" s="220" t="s">
        <v>255</v>
      </c>
      <c r="G146" s="221" t="s">
        <v>147</v>
      </c>
      <c r="H146" s="222">
        <v>2.8460000000000001</v>
      </c>
      <c r="I146" s="223"/>
      <c r="J146" s="224">
        <f>ROUND(I146*H146,2)</f>
        <v>0</v>
      </c>
      <c r="K146" s="220" t="s">
        <v>228</v>
      </c>
      <c r="L146" s="44"/>
      <c r="M146" s="225" t="s">
        <v>1</v>
      </c>
      <c r="N146" s="226" t="s">
        <v>40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134</v>
      </c>
      <c r="AT146" s="229" t="s">
        <v>130</v>
      </c>
      <c r="AU146" s="229" t="s">
        <v>85</v>
      </c>
      <c r="AY146" s="17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134</v>
      </c>
      <c r="BM146" s="229" t="s">
        <v>256</v>
      </c>
    </row>
    <row r="147" s="13" customFormat="1">
      <c r="A147" s="13"/>
      <c r="B147" s="231"/>
      <c r="C147" s="232"/>
      <c r="D147" s="233" t="s">
        <v>154</v>
      </c>
      <c r="E147" s="234" t="s">
        <v>1</v>
      </c>
      <c r="F147" s="235" t="s">
        <v>257</v>
      </c>
      <c r="G147" s="232"/>
      <c r="H147" s="236">
        <v>2.8460000000000001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85</v>
      </c>
      <c r="AV147" s="13" t="s">
        <v>85</v>
      </c>
      <c r="AW147" s="13" t="s">
        <v>32</v>
      </c>
      <c r="AX147" s="13" t="s">
        <v>83</v>
      </c>
      <c r="AY147" s="242" t="s">
        <v>127</v>
      </c>
    </row>
    <row r="148" s="12" customFormat="1" ht="25.92" customHeight="1">
      <c r="A148" s="12"/>
      <c r="B148" s="202"/>
      <c r="C148" s="203"/>
      <c r="D148" s="204" t="s">
        <v>74</v>
      </c>
      <c r="E148" s="205" t="s">
        <v>161</v>
      </c>
      <c r="F148" s="205" t="s">
        <v>162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P149+P204</f>
        <v>0</v>
      </c>
      <c r="Q148" s="210"/>
      <c r="R148" s="211">
        <f>R149+R204</f>
        <v>3.009309</v>
      </c>
      <c r="S148" s="210"/>
      <c r="T148" s="212">
        <f>T149+T204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85</v>
      </c>
      <c r="AT148" s="214" t="s">
        <v>74</v>
      </c>
      <c r="AU148" s="214" t="s">
        <v>75</v>
      </c>
      <c r="AY148" s="213" t="s">
        <v>127</v>
      </c>
      <c r="BK148" s="215">
        <f>BK149+BK204</f>
        <v>0</v>
      </c>
    </row>
    <row r="149" s="12" customFormat="1" ht="22.8" customHeight="1">
      <c r="A149" s="12"/>
      <c r="B149" s="202"/>
      <c r="C149" s="203"/>
      <c r="D149" s="204" t="s">
        <v>74</v>
      </c>
      <c r="E149" s="216" t="s">
        <v>174</v>
      </c>
      <c r="F149" s="216" t="s">
        <v>175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SUM(P150:P203)</f>
        <v>0</v>
      </c>
      <c r="Q149" s="210"/>
      <c r="R149" s="211">
        <f>SUM(R150:R203)</f>
        <v>2.9843989999999998</v>
      </c>
      <c r="S149" s="210"/>
      <c r="T149" s="212">
        <f>SUM(T150:T203)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85</v>
      </c>
      <c r="AT149" s="214" t="s">
        <v>74</v>
      </c>
      <c r="AU149" s="214" t="s">
        <v>83</v>
      </c>
      <c r="AY149" s="213" t="s">
        <v>127</v>
      </c>
      <c r="BK149" s="215">
        <f>SUM(BK150:BK203)</f>
        <v>0</v>
      </c>
    </row>
    <row r="150" s="2" customFormat="1" ht="24.15" customHeight="1">
      <c r="A150" s="38"/>
      <c r="B150" s="39"/>
      <c r="C150" s="218" t="s">
        <v>128</v>
      </c>
      <c r="D150" s="218" t="s">
        <v>130</v>
      </c>
      <c r="E150" s="219" t="s">
        <v>258</v>
      </c>
      <c r="F150" s="220" t="s">
        <v>259</v>
      </c>
      <c r="G150" s="221" t="s">
        <v>260</v>
      </c>
      <c r="H150" s="222">
        <v>475.23000000000002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168</v>
      </c>
      <c r="AT150" s="229" t="s">
        <v>130</v>
      </c>
      <c r="AU150" s="229" t="s">
        <v>85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168</v>
      </c>
      <c r="BM150" s="229" t="s">
        <v>261</v>
      </c>
    </row>
    <row r="151" s="15" customFormat="1">
      <c r="A151" s="15"/>
      <c r="B151" s="273"/>
      <c r="C151" s="274"/>
      <c r="D151" s="233" t="s">
        <v>154</v>
      </c>
      <c r="E151" s="275" t="s">
        <v>1</v>
      </c>
      <c r="F151" s="276" t="s">
        <v>262</v>
      </c>
      <c r="G151" s="274"/>
      <c r="H151" s="275" t="s">
        <v>1</v>
      </c>
      <c r="I151" s="277"/>
      <c r="J151" s="274"/>
      <c r="K151" s="274"/>
      <c r="L151" s="278"/>
      <c r="M151" s="279"/>
      <c r="N151" s="280"/>
      <c r="O151" s="280"/>
      <c r="P151" s="280"/>
      <c r="Q151" s="280"/>
      <c r="R151" s="280"/>
      <c r="S151" s="280"/>
      <c r="T151" s="28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2" t="s">
        <v>154</v>
      </c>
      <c r="AU151" s="282" t="s">
        <v>85</v>
      </c>
      <c r="AV151" s="15" t="s">
        <v>83</v>
      </c>
      <c r="AW151" s="15" t="s">
        <v>32</v>
      </c>
      <c r="AX151" s="15" t="s">
        <v>75</v>
      </c>
      <c r="AY151" s="282" t="s">
        <v>127</v>
      </c>
    </row>
    <row r="152" s="13" customFormat="1">
      <c r="A152" s="13"/>
      <c r="B152" s="231"/>
      <c r="C152" s="232"/>
      <c r="D152" s="233" t="s">
        <v>154</v>
      </c>
      <c r="E152" s="234" t="s">
        <v>1</v>
      </c>
      <c r="F152" s="235" t="s">
        <v>263</v>
      </c>
      <c r="G152" s="232"/>
      <c r="H152" s="236">
        <v>77.5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154</v>
      </c>
      <c r="AU152" s="242" t="s">
        <v>85</v>
      </c>
      <c r="AV152" s="13" t="s">
        <v>85</v>
      </c>
      <c r="AW152" s="13" t="s">
        <v>32</v>
      </c>
      <c r="AX152" s="13" t="s">
        <v>75</v>
      </c>
      <c r="AY152" s="242" t="s">
        <v>127</v>
      </c>
    </row>
    <row r="153" s="13" customFormat="1">
      <c r="A153" s="13"/>
      <c r="B153" s="231"/>
      <c r="C153" s="232"/>
      <c r="D153" s="233" t="s">
        <v>154</v>
      </c>
      <c r="E153" s="234" t="s">
        <v>1</v>
      </c>
      <c r="F153" s="235" t="s">
        <v>264</v>
      </c>
      <c r="G153" s="232"/>
      <c r="H153" s="236">
        <v>39.25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154</v>
      </c>
      <c r="AU153" s="242" t="s">
        <v>85</v>
      </c>
      <c r="AV153" s="13" t="s">
        <v>85</v>
      </c>
      <c r="AW153" s="13" t="s">
        <v>32</v>
      </c>
      <c r="AX153" s="13" t="s">
        <v>75</v>
      </c>
      <c r="AY153" s="242" t="s">
        <v>127</v>
      </c>
    </row>
    <row r="154" s="13" customFormat="1">
      <c r="A154" s="13"/>
      <c r="B154" s="231"/>
      <c r="C154" s="232"/>
      <c r="D154" s="233" t="s">
        <v>154</v>
      </c>
      <c r="E154" s="234" t="s">
        <v>1</v>
      </c>
      <c r="F154" s="235" t="s">
        <v>265</v>
      </c>
      <c r="G154" s="232"/>
      <c r="H154" s="236">
        <v>20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154</v>
      </c>
      <c r="AU154" s="242" t="s">
        <v>85</v>
      </c>
      <c r="AV154" s="13" t="s">
        <v>85</v>
      </c>
      <c r="AW154" s="13" t="s">
        <v>32</v>
      </c>
      <c r="AX154" s="13" t="s">
        <v>75</v>
      </c>
      <c r="AY154" s="242" t="s">
        <v>127</v>
      </c>
    </row>
    <row r="155" s="13" customFormat="1">
      <c r="A155" s="13"/>
      <c r="B155" s="231"/>
      <c r="C155" s="232"/>
      <c r="D155" s="233" t="s">
        <v>154</v>
      </c>
      <c r="E155" s="234" t="s">
        <v>1</v>
      </c>
      <c r="F155" s="235" t="s">
        <v>266</v>
      </c>
      <c r="G155" s="232"/>
      <c r="H155" s="236">
        <v>104.44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85</v>
      </c>
      <c r="AV155" s="13" t="s">
        <v>85</v>
      </c>
      <c r="AW155" s="13" t="s">
        <v>32</v>
      </c>
      <c r="AX155" s="13" t="s">
        <v>75</v>
      </c>
      <c r="AY155" s="242" t="s">
        <v>127</v>
      </c>
    </row>
    <row r="156" s="15" customFormat="1">
      <c r="A156" s="15"/>
      <c r="B156" s="273"/>
      <c r="C156" s="274"/>
      <c r="D156" s="233" t="s">
        <v>154</v>
      </c>
      <c r="E156" s="275" t="s">
        <v>1</v>
      </c>
      <c r="F156" s="276" t="s">
        <v>267</v>
      </c>
      <c r="G156" s="274"/>
      <c r="H156" s="275" t="s">
        <v>1</v>
      </c>
      <c r="I156" s="277"/>
      <c r="J156" s="274"/>
      <c r="K156" s="274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154</v>
      </c>
      <c r="AU156" s="282" t="s">
        <v>85</v>
      </c>
      <c r="AV156" s="15" t="s">
        <v>83</v>
      </c>
      <c r="AW156" s="15" t="s">
        <v>32</v>
      </c>
      <c r="AX156" s="15" t="s">
        <v>75</v>
      </c>
      <c r="AY156" s="282" t="s">
        <v>127</v>
      </c>
    </row>
    <row r="157" s="13" customFormat="1">
      <c r="A157" s="13"/>
      <c r="B157" s="231"/>
      <c r="C157" s="232"/>
      <c r="D157" s="233" t="s">
        <v>154</v>
      </c>
      <c r="E157" s="234" t="s">
        <v>1</v>
      </c>
      <c r="F157" s="235" t="s">
        <v>268</v>
      </c>
      <c r="G157" s="232"/>
      <c r="H157" s="236">
        <v>72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154</v>
      </c>
      <c r="AU157" s="242" t="s">
        <v>85</v>
      </c>
      <c r="AV157" s="13" t="s">
        <v>85</v>
      </c>
      <c r="AW157" s="13" t="s">
        <v>32</v>
      </c>
      <c r="AX157" s="13" t="s">
        <v>75</v>
      </c>
      <c r="AY157" s="242" t="s">
        <v>127</v>
      </c>
    </row>
    <row r="158" s="13" customFormat="1">
      <c r="A158" s="13"/>
      <c r="B158" s="231"/>
      <c r="C158" s="232"/>
      <c r="D158" s="233" t="s">
        <v>154</v>
      </c>
      <c r="E158" s="234" t="s">
        <v>1</v>
      </c>
      <c r="F158" s="235" t="s">
        <v>269</v>
      </c>
      <c r="G158" s="232"/>
      <c r="H158" s="236">
        <v>37.600000000000001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154</v>
      </c>
      <c r="AU158" s="242" t="s">
        <v>85</v>
      </c>
      <c r="AV158" s="13" t="s">
        <v>85</v>
      </c>
      <c r="AW158" s="13" t="s">
        <v>32</v>
      </c>
      <c r="AX158" s="13" t="s">
        <v>75</v>
      </c>
      <c r="AY158" s="242" t="s">
        <v>127</v>
      </c>
    </row>
    <row r="159" s="13" customFormat="1">
      <c r="A159" s="13"/>
      <c r="B159" s="231"/>
      <c r="C159" s="232"/>
      <c r="D159" s="233" t="s">
        <v>154</v>
      </c>
      <c r="E159" s="234" t="s">
        <v>1</v>
      </c>
      <c r="F159" s="235" t="s">
        <v>265</v>
      </c>
      <c r="G159" s="232"/>
      <c r="H159" s="236">
        <v>20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154</v>
      </c>
      <c r="AU159" s="242" t="s">
        <v>85</v>
      </c>
      <c r="AV159" s="13" t="s">
        <v>85</v>
      </c>
      <c r="AW159" s="13" t="s">
        <v>32</v>
      </c>
      <c r="AX159" s="13" t="s">
        <v>75</v>
      </c>
      <c r="AY159" s="242" t="s">
        <v>127</v>
      </c>
    </row>
    <row r="160" s="13" customFormat="1">
      <c r="A160" s="13"/>
      <c r="B160" s="231"/>
      <c r="C160" s="232"/>
      <c r="D160" s="233" t="s">
        <v>154</v>
      </c>
      <c r="E160" s="234" t="s">
        <v>1</v>
      </c>
      <c r="F160" s="235" t="s">
        <v>266</v>
      </c>
      <c r="G160" s="232"/>
      <c r="H160" s="236">
        <v>104.44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154</v>
      </c>
      <c r="AU160" s="242" t="s">
        <v>85</v>
      </c>
      <c r="AV160" s="13" t="s">
        <v>85</v>
      </c>
      <c r="AW160" s="13" t="s">
        <v>32</v>
      </c>
      <c r="AX160" s="13" t="s">
        <v>75</v>
      </c>
      <c r="AY160" s="242" t="s">
        <v>127</v>
      </c>
    </row>
    <row r="161" s="14" customFormat="1">
      <c r="A161" s="14"/>
      <c r="B161" s="262"/>
      <c r="C161" s="263"/>
      <c r="D161" s="233" t="s">
        <v>154</v>
      </c>
      <c r="E161" s="264" t="s">
        <v>1</v>
      </c>
      <c r="F161" s="265" t="s">
        <v>236</v>
      </c>
      <c r="G161" s="263"/>
      <c r="H161" s="266">
        <v>475.23000000000002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154</v>
      </c>
      <c r="AU161" s="272" t="s">
        <v>85</v>
      </c>
      <c r="AV161" s="14" t="s">
        <v>134</v>
      </c>
      <c r="AW161" s="14" t="s">
        <v>32</v>
      </c>
      <c r="AX161" s="14" t="s">
        <v>83</v>
      </c>
      <c r="AY161" s="272" t="s">
        <v>127</v>
      </c>
    </row>
    <row r="162" s="2" customFormat="1" ht="16.5" customHeight="1">
      <c r="A162" s="38"/>
      <c r="B162" s="39"/>
      <c r="C162" s="247" t="s">
        <v>182</v>
      </c>
      <c r="D162" s="247" t="s">
        <v>183</v>
      </c>
      <c r="E162" s="248" t="s">
        <v>270</v>
      </c>
      <c r="F162" s="249" t="s">
        <v>271</v>
      </c>
      <c r="G162" s="250" t="s">
        <v>260</v>
      </c>
      <c r="H162" s="251">
        <v>149.5</v>
      </c>
      <c r="I162" s="252"/>
      <c r="J162" s="253">
        <f>ROUND(I162*H162,2)</f>
        <v>0</v>
      </c>
      <c r="K162" s="249" t="s">
        <v>228</v>
      </c>
      <c r="L162" s="254"/>
      <c r="M162" s="255" t="s">
        <v>1</v>
      </c>
      <c r="N162" s="256" t="s">
        <v>40</v>
      </c>
      <c r="O162" s="91"/>
      <c r="P162" s="227">
        <f>O162*H162</f>
        <v>0</v>
      </c>
      <c r="Q162" s="227">
        <v>0.0067999999999999996</v>
      </c>
      <c r="R162" s="227">
        <f>Q162*H162</f>
        <v>1.0166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187</v>
      </c>
      <c r="AT162" s="229" t="s">
        <v>183</v>
      </c>
      <c r="AU162" s="229" t="s">
        <v>85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168</v>
      </c>
      <c r="BM162" s="229" t="s">
        <v>272</v>
      </c>
    </row>
    <row r="163" s="15" customFormat="1">
      <c r="A163" s="15"/>
      <c r="B163" s="273"/>
      <c r="C163" s="274"/>
      <c r="D163" s="233" t="s">
        <v>154</v>
      </c>
      <c r="E163" s="275" t="s">
        <v>1</v>
      </c>
      <c r="F163" s="276" t="s">
        <v>262</v>
      </c>
      <c r="G163" s="274"/>
      <c r="H163" s="275" t="s">
        <v>1</v>
      </c>
      <c r="I163" s="277"/>
      <c r="J163" s="274"/>
      <c r="K163" s="274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154</v>
      </c>
      <c r="AU163" s="282" t="s">
        <v>85</v>
      </c>
      <c r="AV163" s="15" t="s">
        <v>83</v>
      </c>
      <c r="AW163" s="15" t="s">
        <v>32</v>
      </c>
      <c r="AX163" s="15" t="s">
        <v>75</v>
      </c>
      <c r="AY163" s="282" t="s">
        <v>127</v>
      </c>
    </row>
    <row r="164" s="13" customFormat="1">
      <c r="A164" s="13"/>
      <c r="B164" s="231"/>
      <c r="C164" s="232"/>
      <c r="D164" s="233" t="s">
        <v>154</v>
      </c>
      <c r="E164" s="234" t="s">
        <v>1</v>
      </c>
      <c r="F164" s="235" t="s">
        <v>263</v>
      </c>
      <c r="G164" s="232"/>
      <c r="H164" s="236">
        <v>77.5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154</v>
      </c>
      <c r="AU164" s="242" t="s">
        <v>85</v>
      </c>
      <c r="AV164" s="13" t="s">
        <v>85</v>
      </c>
      <c r="AW164" s="13" t="s">
        <v>32</v>
      </c>
      <c r="AX164" s="13" t="s">
        <v>75</v>
      </c>
      <c r="AY164" s="242" t="s">
        <v>127</v>
      </c>
    </row>
    <row r="165" s="15" customFormat="1">
      <c r="A165" s="15"/>
      <c r="B165" s="273"/>
      <c r="C165" s="274"/>
      <c r="D165" s="233" t="s">
        <v>154</v>
      </c>
      <c r="E165" s="275" t="s">
        <v>1</v>
      </c>
      <c r="F165" s="276" t="s">
        <v>267</v>
      </c>
      <c r="G165" s="274"/>
      <c r="H165" s="275" t="s">
        <v>1</v>
      </c>
      <c r="I165" s="277"/>
      <c r="J165" s="274"/>
      <c r="K165" s="274"/>
      <c r="L165" s="278"/>
      <c r="M165" s="279"/>
      <c r="N165" s="280"/>
      <c r="O165" s="280"/>
      <c r="P165" s="280"/>
      <c r="Q165" s="280"/>
      <c r="R165" s="280"/>
      <c r="S165" s="280"/>
      <c r="T165" s="28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2" t="s">
        <v>154</v>
      </c>
      <c r="AU165" s="282" t="s">
        <v>85</v>
      </c>
      <c r="AV165" s="15" t="s">
        <v>83</v>
      </c>
      <c r="AW165" s="15" t="s">
        <v>32</v>
      </c>
      <c r="AX165" s="15" t="s">
        <v>75</v>
      </c>
      <c r="AY165" s="282" t="s">
        <v>127</v>
      </c>
    </row>
    <row r="166" s="13" customFormat="1">
      <c r="A166" s="13"/>
      <c r="B166" s="231"/>
      <c r="C166" s="232"/>
      <c r="D166" s="233" t="s">
        <v>154</v>
      </c>
      <c r="E166" s="234" t="s">
        <v>1</v>
      </c>
      <c r="F166" s="235" t="s">
        <v>268</v>
      </c>
      <c r="G166" s="232"/>
      <c r="H166" s="236">
        <v>72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154</v>
      </c>
      <c r="AU166" s="242" t="s">
        <v>85</v>
      </c>
      <c r="AV166" s="13" t="s">
        <v>85</v>
      </c>
      <c r="AW166" s="13" t="s">
        <v>32</v>
      </c>
      <c r="AX166" s="13" t="s">
        <v>75</v>
      </c>
      <c r="AY166" s="242" t="s">
        <v>127</v>
      </c>
    </row>
    <row r="167" s="14" customFormat="1">
      <c r="A167" s="14"/>
      <c r="B167" s="262"/>
      <c r="C167" s="263"/>
      <c r="D167" s="233" t="s">
        <v>154</v>
      </c>
      <c r="E167" s="264" t="s">
        <v>1</v>
      </c>
      <c r="F167" s="265" t="s">
        <v>236</v>
      </c>
      <c r="G167" s="263"/>
      <c r="H167" s="266">
        <v>149.5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154</v>
      </c>
      <c r="AU167" s="272" t="s">
        <v>85</v>
      </c>
      <c r="AV167" s="14" t="s">
        <v>134</v>
      </c>
      <c r="AW167" s="14" t="s">
        <v>32</v>
      </c>
      <c r="AX167" s="14" t="s">
        <v>83</v>
      </c>
      <c r="AY167" s="272" t="s">
        <v>127</v>
      </c>
    </row>
    <row r="168" s="2" customFormat="1" ht="16.5" customHeight="1">
      <c r="A168" s="38"/>
      <c r="B168" s="39"/>
      <c r="C168" s="247" t="s">
        <v>191</v>
      </c>
      <c r="D168" s="247" t="s">
        <v>183</v>
      </c>
      <c r="E168" s="248" t="s">
        <v>273</v>
      </c>
      <c r="F168" s="249" t="s">
        <v>274</v>
      </c>
      <c r="G168" s="250" t="s">
        <v>260</v>
      </c>
      <c r="H168" s="251">
        <v>116.84999999999999</v>
      </c>
      <c r="I168" s="252"/>
      <c r="J168" s="253">
        <f>ROUND(I168*H168,2)</f>
        <v>0</v>
      </c>
      <c r="K168" s="249" t="s">
        <v>1</v>
      </c>
      <c r="L168" s="254"/>
      <c r="M168" s="255" t="s">
        <v>1</v>
      </c>
      <c r="N168" s="256" t="s">
        <v>40</v>
      </c>
      <c r="O168" s="91"/>
      <c r="P168" s="227">
        <f>O168*H168</f>
        <v>0</v>
      </c>
      <c r="Q168" s="227">
        <v>0.0044600000000000004</v>
      </c>
      <c r="R168" s="227">
        <f>Q168*H168</f>
        <v>0.52115100000000003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187</v>
      </c>
      <c r="AT168" s="229" t="s">
        <v>183</v>
      </c>
      <c r="AU168" s="229" t="s">
        <v>85</v>
      </c>
      <c r="AY168" s="17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168</v>
      </c>
      <c r="BM168" s="229" t="s">
        <v>275</v>
      </c>
    </row>
    <row r="169" s="15" customFormat="1">
      <c r="A169" s="15"/>
      <c r="B169" s="273"/>
      <c r="C169" s="274"/>
      <c r="D169" s="233" t="s">
        <v>154</v>
      </c>
      <c r="E169" s="275" t="s">
        <v>1</v>
      </c>
      <c r="F169" s="276" t="s">
        <v>262</v>
      </c>
      <c r="G169" s="274"/>
      <c r="H169" s="275" t="s">
        <v>1</v>
      </c>
      <c r="I169" s="277"/>
      <c r="J169" s="274"/>
      <c r="K169" s="274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154</v>
      </c>
      <c r="AU169" s="282" t="s">
        <v>85</v>
      </c>
      <c r="AV169" s="15" t="s">
        <v>83</v>
      </c>
      <c r="AW169" s="15" t="s">
        <v>32</v>
      </c>
      <c r="AX169" s="15" t="s">
        <v>75</v>
      </c>
      <c r="AY169" s="282" t="s">
        <v>127</v>
      </c>
    </row>
    <row r="170" s="13" customFormat="1">
      <c r="A170" s="13"/>
      <c r="B170" s="231"/>
      <c r="C170" s="232"/>
      <c r="D170" s="233" t="s">
        <v>154</v>
      </c>
      <c r="E170" s="234" t="s">
        <v>1</v>
      </c>
      <c r="F170" s="235" t="s">
        <v>264</v>
      </c>
      <c r="G170" s="232"/>
      <c r="H170" s="236">
        <v>39.25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154</v>
      </c>
      <c r="AU170" s="242" t="s">
        <v>85</v>
      </c>
      <c r="AV170" s="13" t="s">
        <v>85</v>
      </c>
      <c r="AW170" s="13" t="s">
        <v>32</v>
      </c>
      <c r="AX170" s="13" t="s">
        <v>75</v>
      </c>
      <c r="AY170" s="242" t="s">
        <v>127</v>
      </c>
    </row>
    <row r="171" s="13" customFormat="1">
      <c r="A171" s="13"/>
      <c r="B171" s="231"/>
      <c r="C171" s="232"/>
      <c r="D171" s="233" t="s">
        <v>154</v>
      </c>
      <c r="E171" s="234" t="s">
        <v>1</v>
      </c>
      <c r="F171" s="235" t="s">
        <v>265</v>
      </c>
      <c r="G171" s="232"/>
      <c r="H171" s="236">
        <v>20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154</v>
      </c>
      <c r="AU171" s="242" t="s">
        <v>85</v>
      </c>
      <c r="AV171" s="13" t="s">
        <v>85</v>
      </c>
      <c r="AW171" s="13" t="s">
        <v>32</v>
      </c>
      <c r="AX171" s="13" t="s">
        <v>75</v>
      </c>
      <c r="AY171" s="242" t="s">
        <v>127</v>
      </c>
    </row>
    <row r="172" s="15" customFormat="1">
      <c r="A172" s="15"/>
      <c r="B172" s="273"/>
      <c r="C172" s="274"/>
      <c r="D172" s="233" t="s">
        <v>154</v>
      </c>
      <c r="E172" s="275" t="s">
        <v>1</v>
      </c>
      <c r="F172" s="276" t="s">
        <v>267</v>
      </c>
      <c r="G172" s="274"/>
      <c r="H172" s="275" t="s">
        <v>1</v>
      </c>
      <c r="I172" s="277"/>
      <c r="J172" s="274"/>
      <c r="K172" s="274"/>
      <c r="L172" s="278"/>
      <c r="M172" s="279"/>
      <c r="N172" s="280"/>
      <c r="O172" s="280"/>
      <c r="P172" s="280"/>
      <c r="Q172" s="280"/>
      <c r="R172" s="280"/>
      <c r="S172" s="280"/>
      <c r="T172" s="28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2" t="s">
        <v>154</v>
      </c>
      <c r="AU172" s="282" t="s">
        <v>85</v>
      </c>
      <c r="AV172" s="15" t="s">
        <v>83</v>
      </c>
      <c r="AW172" s="15" t="s">
        <v>32</v>
      </c>
      <c r="AX172" s="15" t="s">
        <v>75</v>
      </c>
      <c r="AY172" s="282" t="s">
        <v>127</v>
      </c>
    </row>
    <row r="173" s="13" customFormat="1">
      <c r="A173" s="13"/>
      <c r="B173" s="231"/>
      <c r="C173" s="232"/>
      <c r="D173" s="233" t="s">
        <v>154</v>
      </c>
      <c r="E173" s="234" t="s">
        <v>1</v>
      </c>
      <c r="F173" s="235" t="s">
        <v>269</v>
      </c>
      <c r="G173" s="232"/>
      <c r="H173" s="236">
        <v>37.600000000000001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154</v>
      </c>
      <c r="AU173" s="242" t="s">
        <v>85</v>
      </c>
      <c r="AV173" s="13" t="s">
        <v>85</v>
      </c>
      <c r="AW173" s="13" t="s">
        <v>32</v>
      </c>
      <c r="AX173" s="13" t="s">
        <v>75</v>
      </c>
      <c r="AY173" s="242" t="s">
        <v>127</v>
      </c>
    </row>
    <row r="174" s="13" customFormat="1">
      <c r="A174" s="13"/>
      <c r="B174" s="231"/>
      <c r="C174" s="232"/>
      <c r="D174" s="233" t="s">
        <v>154</v>
      </c>
      <c r="E174" s="234" t="s">
        <v>1</v>
      </c>
      <c r="F174" s="235" t="s">
        <v>265</v>
      </c>
      <c r="G174" s="232"/>
      <c r="H174" s="236">
        <v>20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85</v>
      </c>
      <c r="AV174" s="13" t="s">
        <v>85</v>
      </c>
      <c r="AW174" s="13" t="s">
        <v>32</v>
      </c>
      <c r="AX174" s="13" t="s">
        <v>75</v>
      </c>
      <c r="AY174" s="242" t="s">
        <v>127</v>
      </c>
    </row>
    <row r="175" s="14" customFormat="1">
      <c r="A175" s="14"/>
      <c r="B175" s="262"/>
      <c r="C175" s="263"/>
      <c r="D175" s="233" t="s">
        <v>154</v>
      </c>
      <c r="E175" s="264" t="s">
        <v>1</v>
      </c>
      <c r="F175" s="265" t="s">
        <v>236</v>
      </c>
      <c r="G175" s="263"/>
      <c r="H175" s="266">
        <v>116.84999999999999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154</v>
      </c>
      <c r="AU175" s="272" t="s">
        <v>85</v>
      </c>
      <c r="AV175" s="14" t="s">
        <v>134</v>
      </c>
      <c r="AW175" s="14" t="s">
        <v>32</v>
      </c>
      <c r="AX175" s="14" t="s">
        <v>83</v>
      </c>
      <c r="AY175" s="272" t="s">
        <v>127</v>
      </c>
    </row>
    <row r="176" s="2" customFormat="1" ht="16.5" customHeight="1">
      <c r="A176" s="38"/>
      <c r="B176" s="39"/>
      <c r="C176" s="247" t="s">
        <v>195</v>
      </c>
      <c r="D176" s="247" t="s">
        <v>183</v>
      </c>
      <c r="E176" s="248" t="s">
        <v>276</v>
      </c>
      <c r="F176" s="249" t="s">
        <v>277</v>
      </c>
      <c r="G176" s="250" t="s">
        <v>260</v>
      </c>
      <c r="H176" s="251">
        <v>208.88</v>
      </c>
      <c r="I176" s="252"/>
      <c r="J176" s="253">
        <f>ROUND(I176*H176,2)</f>
        <v>0</v>
      </c>
      <c r="K176" s="249" t="s">
        <v>1</v>
      </c>
      <c r="L176" s="254"/>
      <c r="M176" s="255" t="s">
        <v>1</v>
      </c>
      <c r="N176" s="256" t="s">
        <v>40</v>
      </c>
      <c r="O176" s="91"/>
      <c r="P176" s="227">
        <f>O176*H176</f>
        <v>0</v>
      </c>
      <c r="Q176" s="227">
        <v>0.0020999999999999999</v>
      </c>
      <c r="R176" s="227">
        <f>Q176*H176</f>
        <v>0.43864799999999998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187</v>
      </c>
      <c r="AT176" s="229" t="s">
        <v>183</v>
      </c>
      <c r="AU176" s="229" t="s">
        <v>85</v>
      </c>
      <c r="AY176" s="17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83</v>
      </c>
      <c r="BK176" s="230">
        <f>ROUND(I176*H176,2)</f>
        <v>0</v>
      </c>
      <c r="BL176" s="17" t="s">
        <v>168</v>
      </c>
      <c r="BM176" s="229" t="s">
        <v>278</v>
      </c>
    </row>
    <row r="177" s="15" customFormat="1">
      <c r="A177" s="15"/>
      <c r="B177" s="273"/>
      <c r="C177" s="274"/>
      <c r="D177" s="233" t="s">
        <v>154</v>
      </c>
      <c r="E177" s="275" t="s">
        <v>1</v>
      </c>
      <c r="F177" s="276" t="s">
        <v>262</v>
      </c>
      <c r="G177" s="274"/>
      <c r="H177" s="275" t="s">
        <v>1</v>
      </c>
      <c r="I177" s="277"/>
      <c r="J177" s="274"/>
      <c r="K177" s="274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154</v>
      </c>
      <c r="AU177" s="282" t="s">
        <v>85</v>
      </c>
      <c r="AV177" s="15" t="s">
        <v>83</v>
      </c>
      <c r="AW177" s="15" t="s">
        <v>32</v>
      </c>
      <c r="AX177" s="15" t="s">
        <v>75</v>
      </c>
      <c r="AY177" s="282" t="s">
        <v>127</v>
      </c>
    </row>
    <row r="178" s="13" customFormat="1">
      <c r="A178" s="13"/>
      <c r="B178" s="231"/>
      <c r="C178" s="232"/>
      <c r="D178" s="233" t="s">
        <v>154</v>
      </c>
      <c r="E178" s="234" t="s">
        <v>1</v>
      </c>
      <c r="F178" s="235" t="s">
        <v>266</v>
      </c>
      <c r="G178" s="232"/>
      <c r="H178" s="236">
        <v>104.44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85</v>
      </c>
      <c r="AV178" s="13" t="s">
        <v>85</v>
      </c>
      <c r="AW178" s="13" t="s">
        <v>32</v>
      </c>
      <c r="AX178" s="13" t="s">
        <v>75</v>
      </c>
      <c r="AY178" s="242" t="s">
        <v>127</v>
      </c>
    </row>
    <row r="179" s="15" customFormat="1">
      <c r="A179" s="15"/>
      <c r="B179" s="273"/>
      <c r="C179" s="274"/>
      <c r="D179" s="233" t="s">
        <v>154</v>
      </c>
      <c r="E179" s="275" t="s">
        <v>1</v>
      </c>
      <c r="F179" s="276" t="s">
        <v>267</v>
      </c>
      <c r="G179" s="274"/>
      <c r="H179" s="275" t="s">
        <v>1</v>
      </c>
      <c r="I179" s="277"/>
      <c r="J179" s="274"/>
      <c r="K179" s="274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154</v>
      </c>
      <c r="AU179" s="282" t="s">
        <v>85</v>
      </c>
      <c r="AV179" s="15" t="s">
        <v>83</v>
      </c>
      <c r="AW179" s="15" t="s">
        <v>32</v>
      </c>
      <c r="AX179" s="15" t="s">
        <v>75</v>
      </c>
      <c r="AY179" s="282" t="s">
        <v>127</v>
      </c>
    </row>
    <row r="180" s="13" customFormat="1">
      <c r="A180" s="13"/>
      <c r="B180" s="231"/>
      <c r="C180" s="232"/>
      <c r="D180" s="233" t="s">
        <v>154</v>
      </c>
      <c r="E180" s="234" t="s">
        <v>1</v>
      </c>
      <c r="F180" s="235" t="s">
        <v>266</v>
      </c>
      <c r="G180" s="232"/>
      <c r="H180" s="236">
        <v>104.44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154</v>
      </c>
      <c r="AU180" s="242" t="s">
        <v>85</v>
      </c>
      <c r="AV180" s="13" t="s">
        <v>85</v>
      </c>
      <c r="AW180" s="13" t="s">
        <v>32</v>
      </c>
      <c r="AX180" s="13" t="s">
        <v>75</v>
      </c>
      <c r="AY180" s="242" t="s">
        <v>127</v>
      </c>
    </row>
    <row r="181" s="14" customFormat="1">
      <c r="A181" s="14"/>
      <c r="B181" s="262"/>
      <c r="C181" s="263"/>
      <c r="D181" s="233" t="s">
        <v>154</v>
      </c>
      <c r="E181" s="264" t="s">
        <v>1</v>
      </c>
      <c r="F181" s="265" t="s">
        <v>236</v>
      </c>
      <c r="G181" s="263"/>
      <c r="H181" s="266">
        <v>208.88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154</v>
      </c>
      <c r="AU181" s="272" t="s">
        <v>85</v>
      </c>
      <c r="AV181" s="14" t="s">
        <v>134</v>
      </c>
      <c r="AW181" s="14" t="s">
        <v>32</v>
      </c>
      <c r="AX181" s="14" t="s">
        <v>83</v>
      </c>
      <c r="AY181" s="272" t="s">
        <v>127</v>
      </c>
    </row>
    <row r="182" s="2" customFormat="1" ht="21.75" customHeight="1">
      <c r="A182" s="38"/>
      <c r="B182" s="39"/>
      <c r="C182" s="218" t="s">
        <v>199</v>
      </c>
      <c r="D182" s="218" t="s">
        <v>130</v>
      </c>
      <c r="E182" s="219" t="s">
        <v>279</v>
      </c>
      <c r="F182" s="220" t="s">
        <v>280</v>
      </c>
      <c r="G182" s="221" t="s">
        <v>133</v>
      </c>
      <c r="H182" s="222">
        <v>56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40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168</v>
      </c>
      <c r="AT182" s="229" t="s">
        <v>130</v>
      </c>
      <c r="AU182" s="229" t="s">
        <v>85</v>
      </c>
      <c r="AY182" s="17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168</v>
      </c>
      <c r="BM182" s="229" t="s">
        <v>281</v>
      </c>
    </row>
    <row r="183" s="15" customFormat="1">
      <c r="A183" s="15"/>
      <c r="B183" s="273"/>
      <c r="C183" s="274"/>
      <c r="D183" s="233" t="s">
        <v>154</v>
      </c>
      <c r="E183" s="275" t="s">
        <v>1</v>
      </c>
      <c r="F183" s="276" t="s">
        <v>262</v>
      </c>
      <c r="G183" s="274"/>
      <c r="H183" s="275" t="s">
        <v>1</v>
      </c>
      <c r="I183" s="277"/>
      <c r="J183" s="274"/>
      <c r="K183" s="274"/>
      <c r="L183" s="278"/>
      <c r="M183" s="279"/>
      <c r="N183" s="280"/>
      <c r="O183" s="280"/>
      <c r="P183" s="280"/>
      <c r="Q183" s="280"/>
      <c r="R183" s="280"/>
      <c r="S183" s="280"/>
      <c r="T183" s="28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2" t="s">
        <v>154</v>
      </c>
      <c r="AU183" s="282" t="s">
        <v>85</v>
      </c>
      <c r="AV183" s="15" t="s">
        <v>83</v>
      </c>
      <c r="AW183" s="15" t="s">
        <v>32</v>
      </c>
      <c r="AX183" s="15" t="s">
        <v>75</v>
      </c>
      <c r="AY183" s="282" t="s">
        <v>127</v>
      </c>
    </row>
    <row r="184" s="13" customFormat="1">
      <c r="A184" s="13"/>
      <c r="B184" s="231"/>
      <c r="C184" s="232"/>
      <c r="D184" s="233" t="s">
        <v>154</v>
      </c>
      <c r="E184" s="234" t="s">
        <v>1</v>
      </c>
      <c r="F184" s="235" t="s">
        <v>282</v>
      </c>
      <c r="G184" s="232"/>
      <c r="H184" s="236">
        <v>28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154</v>
      </c>
      <c r="AU184" s="242" t="s">
        <v>85</v>
      </c>
      <c r="AV184" s="13" t="s">
        <v>85</v>
      </c>
      <c r="AW184" s="13" t="s">
        <v>32</v>
      </c>
      <c r="AX184" s="13" t="s">
        <v>75</v>
      </c>
      <c r="AY184" s="242" t="s">
        <v>127</v>
      </c>
    </row>
    <row r="185" s="15" customFormat="1">
      <c r="A185" s="15"/>
      <c r="B185" s="273"/>
      <c r="C185" s="274"/>
      <c r="D185" s="233" t="s">
        <v>154</v>
      </c>
      <c r="E185" s="275" t="s">
        <v>1</v>
      </c>
      <c r="F185" s="276" t="s">
        <v>267</v>
      </c>
      <c r="G185" s="274"/>
      <c r="H185" s="275" t="s">
        <v>1</v>
      </c>
      <c r="I185" s="277"/>
      <c r="J185" s="274"/>
      <c r="K185" s="274"/>
      <c r="L185" s="278"/>
      <c r="M185" s="279"/>
      <c r="N185" s="280"/>
      <c r="O185" s="280"/>
      <c r="P185" s="280"/>
      <c r="Q185" s="280"/>
      <c r="R185" s="280"/>
      <c r="S185" s="280"/>
      <c r="T185" s="28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2" t="s">
        <v>154</v>
      </c>
      <c r="AU185" s="282" t="s">
        <v>85</v>
      </c>
      <c r="AV185" s="15" t="s">
        <v>83</v>
      </c>
      <c r="AW185" s="15" t="s">
        <v>32</v>
      </c>
      <c r="AX185" s="15" t="s">
        <v>75</v>
      </c>
      <c r="AY185" s="282" t="s">
        <v>127</v>
      </c>
    </row>
    <row r="186" s="13" customFormat="1">
      <c r="A186" s="13"/>
      <c r="B186" s="231"/>
      <c r="C186" s="232"/>
      <c r="D186" s="233" t="s">
        <v>154</v>
      </c>
      <c r="E186" s="234" t="s">
        <v>1</v>
      </c>
      <c r="F186" s="235" t="s">
        <v>282</v>
      </c>
      <c r="G186" s="232"/>
      <c r="H186" s="236">
        <v>28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154</v>
      </c>
      <c r="AU186" s="242" t="s">
        <v>85</v>
      </c>
      <c r="AV186" s="13" t="s">
        <v>85</v>
      </c>
      <c r="AW186" s="13" t="s">
        <v>32</v>
      </c>
      <c r="AX186" s="13" t="s">
        <v>75</v>
      </c>
      <c r="AY186" s="242" t="s">
        <v>127</v>
      </c>
    </row>
    <row r="187" s="14" customFormat="1">
      <c r="A187" s="14"/>
      <c r="B187" s="262"/>
      <c r="C187" s="263"/>
      <c r="D187" s="233" t="s">
        <v>154</v>
      </c>
      <c r="E187" s="264" t="s">
        <v>1</v>
      </c>
      <c r="F187" s="265" t="s">
        <v>236</v>
      </c>
      <c r="G187" s="263"/>
      <c r="H187" s="266">
        <v>56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154</v>
      </c>
      <c r="AU187" s="272" t="s">
        <v>85</v>
      </c>
      <c r="AV187" s="14" t="s">
        <v>134</v>
      </c>
      <c r="AW187" s="14" t="s">
        <v>32</v>
      </c>
      <c r="AX187" s="14" t="s">
        <v>83</v>
      </c>
      <c r="AY187" s="272" t="s">
        <v>127</v>
      </c>
    </row>
    <row r="188" s="2" customFormat="1" ht="16.5" customHeight="1">
      <c r="A188" s="38"/>
      <c r="B188" s="39"/>
      <c r="C188" s="247" t="s">
        <v>204</v>
      </c>
      <c r="D188" s="247" t="s">
        <v>183</v>
      </c>
      <c r="E188" s="248" t="s">
        <v>283</v>
      </c>
      <c r="F188" s="249" t="s">
        <v>284</v>
      </c>
      <c r="G188" s="250" t="s">
        <v>133</v>
      </c>
      <c r="H188" s="251">
        <v>56</v>
      </c>
      <c r="I188" s="252"/>
      <c r="J188" s="253">
        <f>ROUND(I188*H188,2)</f>
        <v>0</v>
      </c>
      <c r="K188" s="249" t="s">
        <v>1</v>
      </c>
      <c r="L188" s="254"/>
      <c r="M188" s="255" t="s">
        <v>1</v>
      </c>
      <c r="N188" s="256" t="s">
        <v>40</v>
      </c>
      <c r="O188" s="91"/>
      <c r="P188" s="227">
        <f>O188*H188</f>
        <v>0</v>
      </c>
      <c r="Q188" s="227">
        <v>0.017999999999999999</v>
      </c>
      <c r="R188" s="227">
        <f>Q188*H188</f>
        <v>1.008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187</v>
      </c>
      <c r="AT188" s="229" t="s">
        <v>183</v>
      </c>
      <c r="AU188" s="229" t="s">
        <v>85</v>
      </c>
      <c r="AY188" s="17" t="s">
        <v>127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83</v>
      </c>
      <c r="BK188" s="230">
        <f>ROUND(I188*H188,2)</f>
        <v>0</v>
      </c>
      <c r="BL188" s="17" t="s">
        <v>168</v>
      </c>
      <c r="BM188" s="229" t="s">
        <v>285</v>
      </c>
    </row>
    <row r="189" s="15" customFormat="1">
      <c r="A189" s="15"/>
      <c r="B189" s="273"/>
      <c r="C189" s="274"/>
      <c r="D189" s="233" t="s">
        <v>154</v>
      </c>
      <c r="E189" s="275" t="s">
        <v>1</v>
      </c>
      <c r="F189" s="276" t="s">
        <v>262</v>
      </c>
      <c r="G189" s="274"/>
      <c r="H189" s="275" t="s">
        <v>1</v>
      </c>
      <c r="I189" s="277"/>
      <c r="J189" s="274"/>
      <c r="K189" s="274"/>
      <c r="L189" s="278"/>
      <c r="M189" s="279"/>
      <c r="N189" s="280"/>
      <c r="O189" s="280"/>
      <c r="P189" s="280"/>
      <c r="Q189" s="280"/>
      <c r="R189" s="280"/>
      <c r="S189" s="280"/>
      <c r="T189" s="28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2" t="s">
        <v>154</v>
      </c>
      <c r="AU189" s="282" t="s">
        <v>85</v>
      </c>
      <c r="AV189" s="15" t="s">
        <v>83</v>
      </c>
      <c r="AW189" s="15" t="s">
        <v>32</v>
      </c>
      <c r="AX189" s="15" t="s">
        <v>75</v>
      </c>
      <c r="AY189" s="282" t="s">
        <v>127</v>
      </c>
    </row>
    <row r="190" s="13" customFormat="1">
      <c r="A190" s="13"/>
      <c r="B190" s="231"/>
      <c r="C190" s="232"/>
      <c r="D190" s="233" t="s">
        <v>154</v>
      </c>
      <c r="E190" s="234" t="s">
        <v>1</v>
      </c>
      <c r="F190" s="235" t="s">
        <v>282</v>
      </c>
      <c r="G190" s="232"/>
      <c r="H190" s="236">
        <v>28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154</v>
      </c>
      <c r="AU190" s="242" t="s">
        <v>85</v>
      </c>
      <c r="AV190" s="13" t="s">
        <v>85</v>
      </c>
      <c r="AW190" s="13" t="s">
        <v>32</v>
      </c>
      <c r="AX190" s="13" t="s">
        <v>75</v>
      </c>
      <c r="AY190" s="242" t="s">
        <v>127</v>
      </c>
    </row>
    <row r="191" s="15" customFormat="1">
      <c r="A191" s="15"/>
      <c r="B191" s="273"/>
      <c r="C191" s="274"/>
      <c r="D191" s="233" t="s">
        <v>154</v>
      </c>
      <c r="E191" s="275" t="s">
        <v>1</v>
      </c>
      <c r="F191" s="276" t="s">
        <v>267</v>
      </c>
      <c r="G191" s="274"/>
      <c r="H191" s="275" t="s">
        <v>1</v>
      </c>
      <c r="I191" s="277"/>
      <c r="J191" s="274"/>
      <c r="K191" s="274"/>
      <c r="L191" s="278"/>
      <c r="M191" s="279"/>
      <c r="N191" s="280"/>
      <c r="O191" s="280"/>
      <c r="P191" s="280"/>
      <c r="Q191" s="280"/>
      <c r="R191" s="280"/>
      <c r="S191" s="280"/>
      <c r="T191" s="28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2" t="s">
        <v>154</v>
      </c>
      <c r="AU191" s="282" t="s">
        <v>85</v>
      </c>
      <c r="AV191" s="15" t="s">
        <v>83</v>
      </c>
      <c r="AW191" s="15" t="s">
        <v>32</v>
      </c>
      <c r="AX191" s="15" t="s">
        <v>75</v>
      </c>
      <c r="AY191" s="282" t="s">
        <v>127</v>
      </c>
    </row>
    <row r="192" s="13" customFormat="1">
      <c r="A192" s="13"/>
      <c r="B192" s="231"/>
      <c r="C192" s="232"/>
      <c r="D192" s="233" t="s">
        <v>154</v>
      </c>
      <c r="E192" s="234" t="s">
        <v>1</v>
      </c>
      <c r="F192" s="235" t="s">
        <v>282</v>
      </c>
      <c r="G192" s="232"/>
      <c r="H192" s="236">
        <v>28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154</v>
      </c>
      <c r="AU192" s="242" t="s">
        <v>85</v>
      </c>
      <c r="AV192" s="13" t="s">
        <v>85</v>
      </c>
      <c r="AW192" s="13" t="s">
        <v>32</v>
      </c>
      <c r="AX192" s="13" t="s">
        <v>75</v>
      </c>
      <c r="AY192" s="242" t="s">
        <v>127</v>
      </c>
    </row>
    <row r="193" s="14" customFormat="1">
      <c r="A193" s="14"/>
      <c r="B193" s="262"/>
      <c r="C193" s="263"/>
      <c r="D193" s="233" t="s">
        <v>154</v>
      </c>
      <c r="E193" s="264" t="s">
        <v>1</v>
      </c>
      <c r="F193" s="265" t="s">
        <v>236</v>
      </c>
      <c r="G193" s="263"/>
      <c r="H193" s="266">
        <v>56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154</v>
      </c>
      <c r="AU193" s="272" t="s">
        <v>85</v>
      </c>
      <c r="AV193" s="14" t="s">
        <v>134</v>
      </c>
      <c r="AW193" s="14" t="s">
        <v>32</v>
      </c>
      <c r="AX193" s="14" t="s">
        <v>83</v>
      </c>
      <c r="AY193" s="272" t="s">
        <v>127</v>
      </c>
    </row>
    <row r="194" s="2" customFormat="1" ht="24.15" customHeight="1">
      <c r="A194" s="38"/>
      <c r="B194" s="39"/>
      <c r="C194" s="218" t="s">
        <v>8</v>
      </c>
      <c r="D194" s="218" t="s">
        <v>130</v>
      </c>
      <c r="E194" s="219" t="s">
        <v>286</v>
      </c>
      <c r="F194" s="220" t="s">
        <v>287</v>
      </c>
      <c r="G194" s="221" t="s">
        <v>260</v>
      </c>
      <c r="H194" s="222">
        <v>161.49600000000001</v>
      </c>
      <c r="I194" s="223"/>
      <c r="J194" s="224">
        <f>ROUND(I194*H194,2)</f>
        <v>0</v>
      </c>
      <c r="K194" s="220" t="s">
        <v>228</v>
      </c>
      <c r="L194" s="44"/>
      <c r="M194" s="225" t="s">
        <v>1</v>
      </c>
      <c r="N194" s="226" t="s">
        <v>40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168</v>
      </c>
      <c r="AT194" s="229" t="s">
        <v>130</v>
      </c>
      <c r="AU194" s="229" t="s">
        <v>85</v>
      </c>
      <c r="AY194" s="17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83</v>
      </c>
      <c r="BK194" s="230">
        <f>ROUND(I194*H194,2)</f>
        <v>0</v>
      </c>
      <c r="BL194" s="17" t="s">
        <v>168</v>
      </c>
      <c r="BM194" s="229" t="s">
        <v>288</v>
      </c>
    </row>
    <row r="195" s="15" customFormat="1">
      <c r="A195" s="15"/>
      <c r="B195" s="273"/>
      <c r="C195" s="274"/>
      <c r="D195" s="233" t="s">
        <v>154</v>
      </c>
      <c r="E195" s="275" t="s">
        <v>1</v>
      </c>
      <c r="F195" s="276" t="s">
        <v>289</v>
      </c>
      <c r="G195" s="274"/>
      <c r="H195" s="275" t="s">
        <v>1</v>
      </c>
      <c r="I195" s="277"/>
      <c r="J195" s="274"/>
      <c r="K195" s="274"/>
      <c r="L195" s="278"/>
      <c r="M195" s="279"/>
      <c r="N195" s="280"/>
      <c r="O195" s="280"/>
      <c r="P195" s="280"/>
      <c r="Q195" s="280"/>
      <c r="R195" s="280"/>
      <c r="S195" s="280"/>
      <c r="T195" s="28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2" t="s">
        <v>154</v>
      </c>
      <c r="AU195" s="282" t="s">
        <v>85</v>
      </c>
      <c r="AV195" s="15" t="s">
        <v>83</v>
      </c>
      <c r="AW195" s="15" t="s">
        <v>32</v>
      </c>
      <c r="AX195" s="15" t="s">
        <v>75</v>
      </c>
      <c r="AY195" s="282" t="s">
        <v>127</v>
      </c>
    </row>
    <row r="196" s="13" customFormat="1">
      <c r="A196" s="13"/>
      <c r="B196" s="231"/>
      <c r="C196" s="232"/>
      <c r="D196" s="233" t="s">
        <v>154</v>
      </c>
      <c r="E196" s="234" t="s">
        <v>1</v>
      </c>
      <c r="F196" s="235" t="s">
        <v>290</v>
      </c>
      <c r="G196" s="232"/>
      <c r="H196" s="236">
        <v>24.879999999999999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85</v>
      </c>
      <c r="AV196" s="13" t="s">
        <v>85</v>
      </c>
      <c r="AW196" s="13" t="s">
        <v>32</v>
      </c>
      <c r="AX196" s="13" t="s">
        <v>75</v>
      </c>
      <c r="AY196" s="242" t="s">
        <v>127</v>
      </c>
    </row>
    <row r="197" s="13" customFormat="1">
      <c r="A197" s="13"/>
      <c r="B197" s="231"/>
      <c r="C197" s="232"/>
      <c r="D197" s="233" t="s">
        <v>154</v>
      </c>
      <c r="E197" s="234" t="s">
        <v>1</v>
      </c>
      <c r="F197" s="235" t="s">
        <v>291</v>
      </c>
      <c r="G197" s="232"/>
      <c r="H197" s="236">
        <v>37.176000000000002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154</v>
      </c>
      <c r="AU197" s="242" t="s">
        <v>85</v>
      </c>
      <c r="AV197" s="13" t="s">
        <v>85</v>
      </c>
      <c r="AW197" s="13" t="s">
        <v>32</v>
      </c>
      <c r="AX197" s="13" t="s">
        <v>75</v>
      </c>
      <c r="AY197" s="242" t="s">
        <v>127</v>
      </c>
    </row>
    <row r="198" s="13" customFormat="1">
      <c r="A198" s="13"/>
      <c r="B198" s="231"/>
      <c r="C198" s="232"/>
      <c r="D198" s="233" t="s">
        <v>154</v>
      </c>
      <c r="E198" s="234" t="s">
        <v>1</v>
      </c>
      <c r="F198" s="235" t="s">
        <v>292</v>
      </c>
      <c r="G198" s="232"/>
      <c r="H198" s="236">
        <v>20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154</v>
      </c>
      <c r="AU198" s="242" t="s">
        <v>85</v>
      </c>
      <c r="AV198" s="13" t="s">
        <v>85</v>
      </c>
      <c r="AW198" s="13" t="s">
        <v>32</v>
      </c>
      <c r="AX198" s="13" t="s">
        <v>75</v>
      </c>
      <c r="AY198" s="242" t="s">
        <v>127</v>
      </c>
    </row>
    <row r="199" s="15" customFormat="1">
      <c r="A199" s="15"/>
      <c r="B199" s="273"/>
      <c r="C199" s="274"/>
      <c r="D199" s="233" t="s">
        <v>154</v>
      </c>
      <c r="E199" s="275" t="s">
        <v>1</v>
      </c>
      <c r="F199" s="276" t="s">
        <v>293</v>
      </c>
      <c r="G199" s="274"/>
      <c r="H199" s="275" t="s">
        <v>1</v>
      </c>
      <c r="I199" s="277"/>
      <c r="J199" s="274"/>
      <c r="K199" s="274"/>
      <c r="L199" s="278"/>
      <c r="M199" s="279"/>
      <c r="N199" s="280"/>
      <c r="O199" s="280"/>
      <c r="P199" s="280"/>
      <c r="Q199" s="280"/>
      <c r="R199" s="280"/>
      <c r="S199" s="280"/>
      <c r="T199" s="28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2" t="s">
        <v>154</v>
      </c>
      <c r="AU199" s="282" t="s">
        <v>85</v>
      </c>
      <c r="AV199" s="15" t="s">
        <v>83</v>
      </c>
      <c r="AW199" s="15" t="s">
        <v>32</v>
      </c>
      <c r="AX199" s="15" t="s">
        <v>75</v>
      </c>
      <c r="AY199" s="282" t="s">
        <v>127</v>
      </c>
    </row>
    <row r="200" s="13" customFormat="1">
      <c r="A200" s="13"/>
      <c r="B200" s="231"/>
      <c r="C200" s="232"/>
      <c r="D200" s="233" t="s">
        <v>154</v>
      </c>
      <c r="E200" s="234" t="s">
        <v>1</v>
      </c>
      <c r="F200" s="235" t="s">
        <v>290</v>
      </c>
      <c r="G200" s="232"/>
      <c r="H200" s="236">
        <v>24.879999999999999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154</v>
      </c>
      <c r="AU200" s="242" t="s">
        <v>85</v>
      </c>
      <c r="AV200" s="13" t="s">
        <v>85</v>
      </c>
      <c r="AW200" s="13" t="s">
        <v>32</v>
      </c>
      <c r="AX200" s="13" t="s">
        <v>75</v>
      </c>
      <c r="AY200" s="242" t="s">
        <v>127</v>
      </c>
    </row>
    <row r="201" s="13" customFormat="1">
      <c r="A201" s="13"/>
      <c r="B201" s="231"/>
      <c r="C201" s="232"/>
      <c r="D201" s="233" t="s">
        <v>154</v>
      </c>
      <c r="E201" s="234" t="s">
        <v>1</v>
      </c>
      <c r="F201" s="235" t="s">
        <v>294</v>
      </c>
      <c r="G201" s="232"/>
      <c r="H201" s="236">
        <v>34.560000000000002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154</v>
      </c>
      <c r="AU201" s="242" t="s">
        <v>85</v>
      </c>
      <c r="AV201" s="13" t="s">
        <v>85</v>
      </c>
      <c r="AW201" s="13" t="s">
        <v>32</v>
      </c>
      <c r="AX201" s="13" t="s">
        <v>75</v>
      </c>
      <c r="AY201" s="242" t="s">
        <v>127</v>
      </c>
    </row>
    <row r="202" s="13" customFormat="1">
      <c r="A202" s="13"/>
      <c r="B202" s="231"/>
      <c r="C202" s="232"/>
      <c r="D202" s="233" t="s">
        <v>154</v>
      </c>
      <c r="E202" s="234" t="s">
        <v>1</v>
      </c>
      <c r="F202" s="235" t="s">
        <v>292</v>
      </c>
      <c r="G202" s="232"/>
      <c r="H202" s="236">
        <v>20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154</v>
      </c>
      <c r="AU202" s="242" t="s">
        <v>85</v>
      </c>
      <c r="AV202" s="13" t="s">
        <v>85</v>
      </c>
      <c r="AW202" s="13" t="s">
        <v>32</v>
      </c>
      <c r="AX202" s="13" t="s">
        <v>75</v>
      </c>
      <c r="AY202" s="242" t="s">
        <v>127</v>
      </c>
    </row>
    <row r="203" s="14" customFormat="1">
      <c r="A203" s="14"/>
      <c r="B203" s="262"/>
      <c r="C203" s="263"/>
      <c r="D203" s="233" t="s">
        <v>154</v>
      </c>
      <c r="E203" s="264" t="s">
        <v>1</v>
      </c>
      <c r="F203" s="265" t="s">
        <v>236</v>
      </c>
      <c r="G203" s="263"/>
      <c r="H203" s="266">
        <v>161.49599999999998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154</v>
      </c>
      <c r="AU203" s="272" t="s">
        <v>85</v>
      </c>
      <c r="AV203" s="14" t="s">
        <v>134</v>
      </c>
      <c r="AW203" s="14" t="s">
        <v>32</v>
      </c>
      <c r="AX203" s="14" t="s">
        <v>83</v>
      </c>
      <c r="AY203" s="272" t="s">
        <v>127</v>
      </c>
    </row>
    <row r="204" s="12" customFormat="1" ht="22.8" customHeight="1">
      <c r="A204" s="12"/>
      <c r="B204" s="202"/>
      <c r="C204" s="203"/>
      <c r="D204" s="204" t="s">
        <v>74</v>
      </c>
      <c r="E204" s="216" t="s">
        <v>295</v>
      </c>
      <c r="F204" s="216" t="s">
        <v>296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SUM(P205:P234)</f>
        <v>0</v>
      </c>
      <c r="Q204" s="210"/>
      <c r="R204" s="211">
        <f>SUM(R205:R234)</f>
        <v>0.024910000000000002</v>
      </c>
      <c r="S204" s="210"/>
      <c r="T204" s="212">
        <f>SUM(T205:T234)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85</v>
      </c>
      <c r="AT204" s="214" t="s">
        <v>74</v>
      </c>
      <c r="AU204" s="214" t="s">
        <v>83</v>
      </c>
      <c r="AY204" s="213" t="s">
        <v>127</v>
      </c>
      <c r="BK204" s="215">
        <f>SUM(BK205:BK234)</f>
        <v>0</v>
      </c>
    </row>
    <row r="205" s="2" customFormat="1" ht="16.5" customHeight="1">
      <c r="A205" s="38"/>
      <c r="B205" s="39"/>
      <c r="C205" s="218" t="s">
        <v>168</v>
      </c>
      <c r="D205" s="218" t="s">
        <v>130</v>
      </c>
      <c r="E205" s="219" t="s">
        <v>297</v>
      </c>
      <c r="F205" s="220" t="s">
        <v>298</v>
      </c>
      <c r="G205" s="221" t="s">
        <v>186</v>
      </c>
      <c r="H205" s="222">
        <v>47</v>
      </c>
      <c r="I205" s="223"/>
      <c r="J205" s="224">
        <f>ROUND(I205*H205,2)</f>
        <v>0</v>
      </c>
      <c r="K205" s="220" t="s">
        <v>228</v>
      </c>
      <c r="L205" s="44"/>
      <c r="M205" s="225" t="s">
        <v>1</v>
      </c>
      <c r="N205" s="226" t="s">
        <v>40</v>
      </c>
      <c r="O205" s="91"/>
      <c r="P205" s="227">
        <f>O205*H205</f>
        <v>0</v>
      </c>
      <c r="Q205" s="227">
        <v>6.9999999999999994E-05</v>
      </c>
      <c r="R205" s="227">
        <f>Q205*H205</f>
        <v>0.0032899999999999995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168</v>
      </c>
      <c r="AT205" s="229" t="s">
        <v>130</v>
      </c>
      <c r="AU205" s="229" t="s">
        <v>85</v>
      </c>
      <c r="AY205" s="17" t="s">
        <v>127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83</v>
      </c>
      <c r="BK205" s="230">
        <f>ROUND(I205*H205,2)</f>
        <v>0</v>
      </c>
      <c r="BL205" s="17" t="s">
        <v>168</v>
      </c>
      <c r="BM205" s="229" t="s">
        <v>299</v>
      </c>
    </row>
    <row r="206" s="15" customFormat="1">
      <c r="A206" s="15"/>
      <c r="B206" s="273"/>
      <c r="C206" s="274"/>
      <c r="D206" s="233" t="s">
        <v>154</v>
      </c>
      <c r="E206" s="275" t="s">
        <v>1</v>
      </c>
      <c r="F206" s="276" t="s">
        <v>300</v>
      </c>
      <c r="G206" s="274"/>
      <c r="H206" s="275" t="s">
        <v>1</v>
      </c>
      <c r="I206" s="277"/>
      <c r="J206" s="274"/>
      <c r="K206" s="274"/>
      <c r="L206" s="278"/>
      <c r="M206" s="279"/>
      <c r="N206" s="280"/>
      <c r="O206" s="280"/>
      <c r="P206" s="280"/>
      <c r="Q206" s="280"/>
      <c r="R206" s="280"/>
      <c r="S206" s="280"/>
      <c r="T206" s="28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2" t="s">
        <v>154</v>
      </c>
      <c r="AU206" s="282" t="s">
        <v>85</v>
      </c>
      <c r="AV206" s="15" t="s">
        <v>83</v>
      </c>
      <c r="AW206" s="15" t="s">
        <v>32</v>
      </c>
      <c r="AX206" s="15" t="s">
        <v>75</v>
      </c>
      <c r="AY206" s="282" t="s">
        <v>127</v>
      </c>
    </row>
    <row r="207" s="13" customFormat="1">
      <c r="A207" s="13"/>
      <c r="B207" s="231"/>
      <c r="C207" s="232"/>
      <c r="D207" s="233" t="s">
        <v>154</v>
      </c>
      <c r="E207" s="234" t="s">
        <v>1</v>
      </c>
      <c r="F207" s="235" t="s">
        <v>301</v>
      </c>
      <c r="G207" s="232"/>
      <c r="H207" s="236">
        <v>24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154</v>
      </c>
      <c r="AU207" s="242" t="s">
        <v>85</v>
      </c>
      <c r="AV207" s="13" t="s">
        <v>85</v>
      </c>
      <c r="AW207" s="13" t="s">
        <v>32</v>
      </c>
      <c r="AX207" s="13" t="s">
        <v>75</v>
      </c>
      <c r="AY207" s="242" t="s">
        <v>127</v>
      </c>
    </row>
    <row r="208" s="13" customFormat="1">
      <c r="A208" s="13"/>
      <c r="B208" s="231"/>
      <c r="C208" s="232"/>
      <c r="D208" s="233" t="s">
        <v>154</v>
      </c>
      <c r="E208" s="234" t="s">
        <v>1</v>
      </c>
      <c r="F208" s="235" t="s">
        <v>302</v>
      </c>
      <c r="G208" s="232"/>
      <c r="H208" s="236">
        <v>23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154</v>
      </c>
      <c r="AU208" s="242" t="s">
        <v>85</v>
      </c>
      <c r="AV208" s="13" t="s">
        <v>85</v>
      </c>
      <c r="AW208" s="13" t="s">
        <v>32</v>
      </c>
      <c r="AX208" s="13" t="s">
        <v>75</v>
      </c>
      <c r="AY208" s="242" t="s">
        <v>127</v>
      </c>
    </row>
    <row r="209" s="14" customFormat="1">
      <c r="A209" s="14"/>
      <c r="B209" s="262"/>
      <c r="C209" s="263"/>
      <c r="D209" s="233" t="s">
        <v>154</v>
      </c>
      <c r="E209" s="264" t="s">
        <v>1</v>
      </c>
      <c r="F209" s="265" t="s">
        <v>236</v>
      </c>
      <c r="G209" s="263"/>
      <c r="H209" s="266">
        <v>47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2" t="s">
        <v>154</v>
      </c>
      <c r="AU209" s="272" t="s">
        <v>85</v>
      </c>
      <c r="AV209" s="14" t="s">
        <v>134</v>
      </c>
      <c r="AW209" s="14" t="s">
        <v>32</v>
      </c>
      <c r="AX209" s="14" t="s">
        <v>83</v>
      </c>
      <c r="AY209" s="272" t="s">
        <v>127</v>
      </c>
    </row>
    <row r="210" s="2" customFormat="1" ht="24.15" customHeight="1">
      <c r="A210" s="38"/>
      <c r="B210" s="39"/>
      <c r="C210" s="218" t="s">
        <v>215</v>
      </c>
      <c r="D210" s="218" t="s">
        <v>130</v>
      </c>
      <c r="E210" s="219" t="s">
        <v>303</v>
      </c>
      <c r="F210" s="220" t="s">
        <v>304</v>
      </c>
      <c r="G210" s="221" t="s">
        <v>186</v>
      </c>
      <c r="H210" s="222">
        <v>47</v>
      </c>
      <c r="I210" s="223"/>
      <c r="J210" s="224">
        <f>ROUND(I210*H210,2)</f>
        <v>0</v>
      </c>
      <c r="K210" s="220" t="s">
        <v>228</v>
      </c>
      <c r="L210" s="44"/>
      <c r="M210" s="225" t="s">
        <v>1</v>
      </c>
      <c r="N210" s="226" t="s">
        <v>40</v>
      </c>
      <c r="O210" s="91"/>
      <c r="P210" s="227">
        <f>O210*H210</f>
        <v>0</v>
      </c>
      <c r="Q210" s="227">
        <v>8.0000000000000007E-05</v>
      </c>
      <c r="R210" s="227">
        <f>Q210*H210</f>
        <v>0.0037600000000000003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168</v>
      </c>
      <c r="AT210" s="229" t="s">
        <v>130</v>
      </c>
      <c r="AU210" s="229" t="s">
        <v>85</v>
      </c>
      <c r="AY210" s="17" t="s">
        <v>127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83</v>
      </c>
      <c r="BK210" s="230">
        <f>ROUND(I210*H210,2)</f>
        <v>0</v>
      </c>
      <c r="BL210" s="17" t="s">
        <v>168</v>
      </c>
      <c r="BM210" s="229" t="s">
        <v>305</v>
      </c>
    </row>
    <row r="211" s="15" customFormat="1">
      <c r="A211" s="15"/>
      <c r="B211" s="273"/>
      <c r="C211" s="274"/>
      <c r="D211" s="233" t="s">
        <v>154</v>
      </c>
      <c r="E211" s="275" t="s">
        <v>1</v>
      </c>
      <c r="F211" s="276" t="s">
        <v>300</v>
      </c>
      <c r="G211" s="274"/>
      <c r="H211" s="275" t="s">
        <v>1</v>
      </c>
      <c r="I211" s="277"/>
      <c r="J211" s="274"/>
      <c r="K211" s="274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154</v>
      </c>
      <c r="AU211" s="282" t="s">
        <v>85</v>
      </c>
      <c r="AV211" s="15" t="s">
        <v>83</v>
      </c>
      <c r="AW211" s="15" t="s">
        <v>32</v>
      </c>
      <c r="AX211" s="15" t="s">
        <v>75</v>
      </c>
      <c r="AY211" s="282" t="s">
        <v>127</v>
      </c>
    </row>
    <row r="212" s="13" customFormat="1">
      <c r="A212" s="13"/>
      <c r="B212" s="231"/>
      <c r="C212" s="232"/>
      <c r="D212" s="233" t="s">
        <v>154</v>
      </c>
      <c r="E212" s="234" t="s">
        <v>1</v>
      </c>
      <c r="F212" s="235" t="s">
        <v>301</v>
      </c>
      <c r="G212" s="232"/>
      <c r="H212" s="236">
        <v>24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154</v>
      </c>
      <c r="AU212" s="242" t="s">
        <v>85</v>
      </c>
      <c r="AV212" s="13" t="s">
        <v>85</v>
      </c>
      <c r="AW212" s="13" t="s">
        <v>32</v>
      </c>
      <c r="AX212" s="13" t="s">
        <v>75</v>
      </c>
      <c r="AY212" s="242" t="s">
        <v>127</v>
      </c>
    </row>
    <row r="213" s="13" customFormat="1">
      <c r="A213" s="13"/>
      <c r="B213" s="231"/>
      <c r="C213" s="232"/>
      <c r="D213" s="233" t="s">
        <v>154</v>
      </c>
      <c r="E213" s="234" t="s">
        <v>1</v>
      </c>
      <c r="F213" s="235" t="s">
        <v>302</v>
      </c>
      <c r="G213" s="232"/>
      <c r="H213" s="236">
        <v>23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154</v>
      </c>
      <c r="AU213" s="242" t="s">
        <v>85</v>
      </c>
      <c r="AV213" s="13" t="s">
        <v>85</v>
      </c>
      <c r="AW213" s="13" t="s">
        <v>32</v>
      </c>
      <c r="AX213" s="13" t="s">
        <v>75</v>
      </c>
      <c r="AY213" s="242" t="s">
        <v>127</v>
      </c>
    </row>
    <row r="214" s="14" customFormat="1">
      <c r="A214" s="14"/>
      <c r="B214" s="262"/>
      <c r="C214" s="263"/>
      <c r="D214" s="233" t="s">
        <v>154</v>
      </c>
      <c r="E214" s="264" t="s">
        <v>1</v>
      </c>
      <c r="F214" s="265" t="s">
        <v>236</v>
      </c>
      <c r="G214" s="263"/>
      <c r="H214" s="266">
        <v>47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154</v>
      </c>
      <c r="AU214" s="272" t="s">
        <v>85</v>
      </c>
      <c r="AV214" s="14" t="s">
        <v>134</v>
      </c>
      <c r="AW214" s="14" t="s">
        <v>32</v>
      </c>
      <c r="AX214" s="14" t="s">
        <v>83</v>
      </c>
      <c r="AY214" s="272" t="s">
        <v>127</v>
      </c>
    </row>
    <row r="215" s="2" customFormat="1" ht="16.5" customHeight="1">
      <c r="A215" s="38"/>
      <c r="B215" s="39"/>
      <c r="C215" s="218" t="s">
        <v>219</v>
      </c>
      <c r="D215" s="218" t="s">
        <v>130</v>
      </c>
      <c r="E215" s="219" t="s">
        <v>306</v>
      </c>
      <c r="F215" s="220" t="s">
        <v>307</v>
      </c>
      <c r="G215" s="221" t="s">
        <v>186</v>
      </c>
      <c r="H215" s="222">
        <v>47</v>
      </c>
      <c r="I215" s="223"/>
      <c r="J215" s="224">
        <f>ROUND(I215*H215,2)</f>
        <v>0</v>
      </c>
      <c r="K215" s="220" t="s">
        <v>228</v>
      </c>
      <c r="L215" s="44"/>
      <c r="M215" s="225" t="s">
        <v>1</v>
      </c>
      <c r="N215" s="226" t="s">
        <v>40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168</v>
      </c>
      <c r="AT215" s="229" t="s">
        <v>130</v>
      </c>
      <c r="AU215" s="229" t="s">
        <v>85</v>
      </c>
      <c r="AY215" s="17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83</v>
      </c>
      <c r="BK215" s="230">
        <f>ROUND(I215*H215,2)</f>
        <v>0</v>
      </c>
      <c r="BL215" s="17" t="s">
        <v>168</v>
      </c>
      <c r="BM215" s="229" t="s">
        <v>308</v>
      </c>
    </row>
    <row r="216" s="15" customFormat="1">
      <c r="A216" s="15"/>
      <c r="B216" s="273"/>
      <c r="C216" s="274"/>
      <c r="D216" s="233" t="s">
        <v>154</v>
      </c>
      <c r="E216" s="275" t="s">
        <v>1</v>
      </c>
      <c r="F216" s="276" t="s">
        <v>300</v>
      </c>
      <c r="G216" s="274"/>
      <c r="H216" s="275" t="s">
        <v>1</v>
      </c>
      <c r="I216" s="277"/>
      <c r="J216" s="274"/>
      <c r="K216" s="274"/>
      <c r="L216" s="278"/>
      <c r="M216" s="279"/>
      <c r="N216" s="280"/>
      <c r="O216" s="280"/>
      <c r="P216" s="280"/>
      <c r="Q216" s="280"/>
      <c r="R216" s="280"/>
      <c r="S216" s="280"/>
      <c r="T216" s="28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2" t="s">
        <v>154</v>
      </c>
      <c r="AU216" s="282" t="s">
        <v>85</v>
      </c>
      <c r="AV216" s="15" t="s">
        <v>83</v>
      </c>
      <c r="AW216" s="15" t="s">
        <v>32</v>
      </c>
      <c r="AX216" s="15" t="s">
        <v>75</v>
      </c>
      <c r="AY216" s="282" t="s">
        <v>127</v>
      </c>
    </row>
    <row r="217" s="13" customFormat="1">
      <c r="A217" s="13"/>
      <c r="B217" s="231"/>
      <c r="C217" s="232"/>
      <c r="D217" s="233" t="s">
        <v>154</v>
      </c>
      <c r="E217" s="234" t="s">
        <v>1</v>
      </c>
      <c r="F217" s="235" t="s">
        <v>301</v>
      </c>
      <c r="G217" s="232"/>
      <c r="H217" s="236">
        <v>24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154</v>
      </c>
      <c r="AU217" s="242" t="s">
        <v>85</v>
      </c>
      <c r="AV217" s="13" t="s">
        <v>85</v>
      </c>
      <c r="AW217" s="13" t="s">
        <v>32</v>
      </c>
      <c r="AX217" s="13" t="s">
        <v>75</v>
      </c>
      <c r="AY217" s="242" t="s">
        <v>127</v>
      </c>
    </row>
    <row r="218" s="13" customFormat="1">
      <c r="A218" s="13"/>
      <c r="B218" s="231"/>
      <c r="C218" s="232"/>
      <c r="D218" s="233" t="s">
        <v>154</v>
      </c>
      <c r="E218" s="234" t="s">
        <v>1</v>
      </c>
      <c r="F218" s="235" t="s">
        <v>302</v>
      </c>
      <c r="G218" s="232"/>
      <c r="H218" s="236">
        <v>23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154</v>
      </c>
      <c r="AU218" s="242" t="s">
        <v>85</v>
      </c>
      <c r="AV218" s="13" t="s">
        <v>85</v>
      </c>
      <c r="AW218" s="13" t="s">
        <v>32</v>
      </c>
      <c r="AX218" s="13" t="s">
        <v>75</v>
      </c>
      <c r="AY218" s="242" t="s">
        <v>127</v>
      </c>
    </row>
    <row r="219" s="14" customFormat="1">
      <c r="A219" s="14"/>
      <c r="B219" s="262"/>
      <c r="C219" s="263"/>
      <c r="D219" s="233" t="s">
        <v>154</v>
      </c>
      <c r="E219" s="264" t="s">
        <v>1</v>
      </c>
      <c r="F219" s="265" t="s">
        <v>236</v>
      </c>
      <c r="G219" s="263"/>
      <c r="H219" s="266">
        <v>47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2" t="s">
        <v>154</v>
      </c>
      <c r="AU219" s="272" t="s">
        <v>85</v>
      </c>
      <c r="AV219" s="14" t="s">
        <v>134</v>
      </c>
      <c r="AW219" s="14" t="s">
        <v>32</v>
      </c>
      <c r="AX219" s="14" t="s">
        <v>83</v>
      </c>
      <c r="AY219" s="272" t="s">
        <v>127</v>
      </c>
    </row>
    <row r="220" s="2" customFormat="1" ht="24.15" customHeight="1">
      <c r="A220" s="38"/>
      <c r="B220" s="39"/>
      <c r="C220" s="218" t="s">
        <v>309</v>
      </c>
      <c r="D220" s="218" t="s">
        <v>130</v>
      </c>
      <c r="E220" s="219" t="s">
        <v>310</v>
      </c>
      <c r="F220" s="220" t="s">
        <v>311</v>
      </c>
      <c r="G220" s="221" t="s">
        <v>186</v>
      </c>
      <c r="H220" s="222">
        <v>47</v>
      </c>
      <c r="I220" s="223"/>
      <c r="J220" s="224">
        <f>ROUND(I220*H220,2)</f>
        <v>0</v>
      </c>
      <c r="K220" s="220" t="s">
        <v>228</v>
      </c>
      <c r="L220" s="44"/>
      <c r="M220" s="225" t="s">
        <v>1</v>
      </c>
      <c r="N220" s="226" t="s">
        <v>40</v>
      </c>
      <c r="O220" s="91"/>
      <c r="P220" s="227">
        <f>O220*H220</f>
        <v>0</v>
      </c>
      <c r="Q220" s="227">
        <v>0.00013999999999999999</v>
      </c>
      <c r="R220" s="227">
        <f>Q220*H220</f>
        <v>0.006579999999999999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168</v>
      </c>
      <c r="AT220" s="229" t="s">
        <v>130</v>
      </c>
      <c r="AU220" s="229" t="s">
        <v>85</v>
      </c>
      <c r="AY220" s="17" t="s">
        <v>127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83</v>
      </c>
      <c r="BK220" s="230">
        <f>ROUND(I220*H220,2)</f>
        <v>0</v>
      </c>
      <c r="BL220" s="17" t="s">
        <v>168</v>
      </c>
      <c r="BM220" s="229" t="s">
        <v>312</v>
      </c>
    </row>
    <row r="221" s="15" customFormat="1">
      <c r="A221" s="15"/>
      <c r="B221" s="273"/>
      <c r="C221" s="274"/>
      <c r="D221" s="233" t="s">
        <v>154</v>
      </c>
      <c r="E221" s="275" t="s">
        <v>1</v>
      </c>
      <c r="F221" s="276" t="s">
        <v>313</v>
      </c>
      <c r="G221" s="274"/>
      <c r="H221" s="275" t="s">
        <v>1</v>
      </c>
      <c r="I221" s="277"/>
      <c r="J221" s="274"/>
      <c r="K221" s="274"/>
      <c r="L221" s="278"/>
      <c r="M221" s="279"/>
      <c r="N221" s="280"/>
      <c r="O221" s="280"/>
      <c r="P221" s="280"/>
      <c r="Q221" s="280"/>
      <c r="R221" s="280"/>
      <c r="S221" s="280"/>
      <c r="T221" s="28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2" t="s">
        <v>154</v>
      </c>
      <c r="AU221" s="282" t="s">
        <v>85</v>
      </c>
      <c r="AV221" s="15" t="s">
        <v>83</v>
      </c>
      <c r="AW221" s="15" t="s">
        <v>32</v>
      </c>
      <c r="AX221" s="15" t="s">
        <v>75</v>
      </c>
      <c r="AY221" s="282" t="s">
        <v>127</v>
      </c>
    </row>
    <row r="222" s="13" customFormat="1">
      <c r="A222" s="13"/>
      <c r="B222" s="231"/>
      <c r="C222" s="232"/>
      <c r="D222" s="233" t="s">
        <v>154</v>
      </c>
      <c r="E222" s="234" t="s">
        <v>1</v>
      </c>
      <c r="F222" s="235" t="s">
        <v>301</v>
      </c>
      <c r="G222" s="232"/>
      <c r="H222" s="236">
        <v>24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154</v>
      </c>
      <c r="AU222" s="242" t="s">
        <v>85</v>
      </c>
      <c r="AV222" s="13" t="s">
        <v>85</v>
      </c>
      <c r="AW222" s="13" t="s">
        <v>32</v>
      </c>
      <c r="AX222" s="13" t="s">
        <v>75</v>
      </c>
      <c r="AY222" s="242" t="s">
        <v>127</v>
      </c>
    </row>
    <row r="223" s="13" customFormat="1">
      <c r="A223" s="13"/>
      <c r="B223" s="231"/>
      <c r="C223" s="232"/>
      <c r="D223" s="233" t="s">
        <v>154</v>
      </c>
      <c r="E223" s="234" t="s">
        <v>1</v>
      </c>
      <c r="F223" s="235" t="s">
        <v>302</v>
      </c>
      <c r="G223" s="232"/>
      <c r="H223" s="236">
        <v>23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154</v>
      </c>
      <c r="AU223" s="242" t="s">
        <v>85</v>
      </c>
      <c r="AV223" s="13" t="s">
        <v>85</v>
      </c>
      <c r="AW223" s="13" t="s">
        <v>32</v>
      </c>
      <c r="AX223" s="13" t="s">
        <v>75</v>
      </c>
      <c r="AY223" s="242" t="s">
        <v>127</v>
      </c>
    </row>
    <row r="224" s="14" customFormat="1">
      <c r="A224" s="14"/>
      <c r="B224" s="262"/>
      <c r="C224" s="263"/>
      <c r="D224" s="233" t="s">
        <v>154</v>
      </c>
      <c r="E224" s="264" t="s">
        <v>1</v>
      </c>
      <c r="F224" s="265" t="s">
        <v>236</v>
      </c>
      <c r="G224" s="263"/>
      <c r="H224" s="266">
        <v>47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154</v>
      </c>
      <c r="AU224" s="272" t="s">
        <v>85</v>
      </c>
      <c r="AV224" s="14" t="s">
        <v>134</v>
      </c>
      <c r="AW224" s="14" t="s">
        <v>32</v>
      </c>
      <c r="AX224" s="14" t="s">
        <v>83</v>
      </c>
      <c r="AY224" s="272" t="s">
        <v>127</v>
      </c>
    </row>
    <row r="225" s="2" customFormat="1" ht="24.15" customHeight="1">
      <c r="A225" s="38"/>
      <c r="B225" s="39"/>
      <c r="C225" s="218" t="s">
        <v>314</v>
      </c>
      <c r="D225" s="218" t="s">
        <v>130</v>
      </c>
      <c r="E225" s="219" t="s">
        <v>315</v>
      </c>
      <c r="F225" s="220" t="s">
        <v>316</v>
      </c>
      <c r="G225" s="221" t="s">
        <v>186</v>
      </c>
      <c r="H225" s="222">
        <v>47</v>
      </c>
      <c r="I225" s="223"/>
      <c r="J225" s="224">
        <f>ROUND(I225*H225,2)</f>
        <v>0</v>
      </c>
      <c r="K225" s="220" t="s">
        <v>228</v>
      </c>
      <c r="L225" s="44"/>
      <c r="M225" s="225" t="s">
        <v>1</v>
      </c>
      <c r="N225" s="226" t="s">
        <v>40</v>
      </c>
      <c r="O225" s="91"/>
      <c r="P225" s="227">
        <f>O225*H225</f>
        <v>0</v>
      </c>
      <c r="Q225" s="227">
        <v>0.00012</v>
      </c>
      <c r="R225" s="227">
        <f>Q225*H225</f>
        <v>0.00564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168</v>
      </c>
      <c r="AT225" s="229" t="s">
        <v>130</v>
      </c>
      <c r="AU225" s="229" t="s">
        <v>85</v>
      </c>
      <c r="AY225" s="17" t="s">
        <v>127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83</v>
      </c>
      <c r="BK225" s="230">
        <f>ROUND(I225*H225,2)</f>
        <v>0</v>
      </c>
      <c r="BL225" s="17" t="s">
        <v>168</v>
      </c>
      <c r="BM225" s="229" t="s">
        <v>317</v>
      </c>
    </row>
    <row r="226" s="15" customFormat="1">
      <c r="A226" s="15"/>
      <c r="B226" s="273"/>
      <c r="C226" s="274"/>
      <c r="D226" s="233" t="s">
        <v>154</v>
      </c>
      <c r="E226" s="275" t="s">
        <v>1</v>
      </c>
      <c r="F226" s="276" t="s">
        <v>313</v>
      </c>
      <c r="G226" s="274"/>
      <c r="H226" s="275" t="s">
        <v>1</v>
      </c>
      <c r="I226" s="277"/>
      <c r="J226" s="274"/>
      <c r="K226" s="274"/>
      <c r="L226" s="278"/>
      <c r="M226" s="279"/>
      <c r="N226" s="280"/>
      <c r="O226" s="280"/>
      <c r="P226" s="280"/>
      <c r="Q226" s="280"/>
      <c r="R226" s="280"/>
      <c r="S226" s="280"/>
      <c r="T226" s="28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2" t="s">
        <v>154</v>
      </c>
      <c r="AU226" s="282" t="s">
        <v>85</v>
      </c>
      <c r="AV226" s="15" t="s">
        <v>83</v>
      </c>
      <c r="AW226" s="15" t="s">
        <v>32</v>
      </c>
      <c r="AX226" s="15" t="s">
        <v>75</v>
      </c>
      <c r="AY226" s="282" t="s">
        <v>127</v>
      </c>
    </row>
    <row r="227" s="13" customFormat="1">
      <c r="A227" s="13"/>
      <c r="B227" s="231"/>
      <c r="C227" s="232"/>
      <c r="D227" s="233" t="s">
        <v>154</v>
      </c>
      <c r="E227" s="234" t="s">
        <v>1</v>
      </c>
      <c r="F227" s="235" t="s">
        <v>301</v>
      </c>
      <c r="G227" s="232"/>
      <c r="H227" s="236">
        <v>24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154</v>
      </c>
      <c r="AU227" s="242" t="s">
        <v>85</v>
      </c>
      <c r="AV227" s="13" t="s">
        <v>85</v>
      </c>
      <c r="AW227" s="13" t="s">
        <v>32</v>
      </c>
      <c r="AX227" s="13" t="s">
        <v>75</v>
      </c>
      <c r="AY227" s="242" t="s">
        <v>127</v>
      </c>
    </row>
    <row r="228" s="13" customFormat="1">
      <c r="A228" s="13"/>
      <c r="B228" s="231"/>
      <c r="C228" s="232"/>
      <c r="D228" s="233" t="s">
        <v>154</v>
      </c>
      <c r="E228" s="234" t="s">
        <v>1</v>
      </c>
      <c r="F228" s="235" t="s">
        <v>302</v>
      </c>
      <c r="G228" s="232"/>
      <c r="H228" s="236">
        <v>23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154</v>
      </c>
      <c r="AU228" s="242" t="s">
        <v>85</v>
      </c>
      <c r="AV228" s="13" t="s">
        <v>85</v>
      </c>
      <c r="AW228" s="13" t="s">
        <v>32</v>
      </c>
      <c r="AX228" s="13" t="s">
        <v>75</v>
      </c>
      <c r="AY228" s="242" t="s">
        <v>127</v>
      </c>
    </row>
    <row r="229" s="14" customFormat="1">
      <c r="A229" s="14"/>
      <c r="B229" s="262"/>
      <c r="C229" s="263"/>
      <c r="D229" s="233" t="s">
        <v>154</v>
      </c>
      <c r="E229" s="264" t="s">
        <v>1</v>
      </c>
      <c r="F229" s="265" t="s">
        <v>236</v>
      </c>
      <c r="G229" s="263"/>
      <c r="H229" s="266">
        <v>47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2" t="s">
        <v>154</v>
      </c>
      <c r="AU229" s="272" t="s">
        <v>85</v>
      </c>
      <c r="AV229" s="14" t="s">
        <v>134</v>
      </c>
      <c r="AW229" s="14" t="s">
        <v>32</v>
      </c>
      <c r="AX229" s="14" t="s">
        <v>83</v>
      </c>
      <c r="AY229" s="272" t="s">
        <v>127</v>
      </c>
    </row>
    <row r="230" s="2" customFormat="1" ht="24.15" customHeight="1">
      <c r="A230" s="38"/>
      <c r="B230" s="39"/>
      <c r="C230" s="218" t="s">
        <v>7</v>
      </c>
      <c r="D230" s="218" t="s">
        <v>130</v>
      </c>
      <c r="E230" s="219" t="s">
        <v>318</v>
      </c>
      <c r="F230" s="220" t="s">
        <v>319</v>
      </c>
      <c r="G230" s="221" t="s">
        <v>186</v>
      </c>
      <c r="H230" s="222">
        <v>47</v>
      </c>
      <c r="I230" s="223"/>
      <c r="J230" s="224">
        <f>ROUND(I230*H230,2)</f>
        <v>0</v>
      </c>
      <c r="K230" s="220" t="s">
        <v>228</v>
      </c>
      <c r="L230" s="44"/>
      <c r="M230" s="225" t="s">
        <v>1</v>
      </c>
      <c r="N230" s="226" t="s">
        <v>40</v>
      </c>
      <c r="O230" s="91"/>
      <c r="P230" s="227">
        <f>O230*H230</f>
        <v>0</v>
      </c>
      <c r="Q230" s="227">
        <v>0.00012</v>
      </c>
      <c r="R230" s="227">
        <f>Q230*H230</f>
        <v>0.00564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168</v>
      </c>
      <c r="AT230" s="229" t="s">
        <v>130</v>
      </c>
      <c r="AU230" s="229" t="s">
        <v>85</v>
      </c>
      <c r="AY230" s="17" t="s">
        <v>127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168</v>
      </c>
      <c r="BM230" s="229" t="s">
        <v>320</v>
      </c>
    </row>
    <row r="231" s="15" customFormat="1">
      <c r="A231" s="15"/>
      <c r="B231" s="273"/>
      <c r="C231" s="274"/>
      <c r="D231" s="233" t="s">
        <v>154</v>
      </c>
      <c r="E231" s="275" t="s">
        <v>1</v>
      </c>
      <c r="F231" s="276" t="s">
        <v>313</v>
      </c>
      <c r="G231" s="274"/>
      <c r="H231" s="275" t="s">
        <v>1</v>
      </c>
      <c r="I231" s="277"/>
      <c r="J231" s="274"/>
      <c r="K231" s="274"/>
      <c r="L231" s="278"/>
      <c r="M231" s="279"/>
      <c r="N231" s="280"/>
      <c r="O231" s="280"/>
      <c r="P231" s="280"/>
      <c r="Q231" s="280"/>
      <c r="R231" s="280"/>
      <c r="S231" s="280"/>
      <c r="T231" s="28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2" t="s">
        <v>154</v>
      </c>
      <c r="AU231" s="282" t="s">
        <v>85</v>
      </c>
      <c r="AV231" s="15" t="s">
        <v>83</v>
      </c>
      <c r="AW231" s="15" t="s">
        <v>32</v>
      </c>
      <c r="AX231" s="15" t="s">
        <v>75</v>
      </c>
      <c r="AY231" s="282" t="s">
        <v>127</v>
      </c>
    </row>
    <row r="232" s="13" customFormat="1">
      <c r="A232" s="13"/>
      <c r="B232" s="231"/>
      <c r="C232" s="232"/>
      <c r="D232" s="233" t="s">
        <v>154</v>
      </c>
      <c r="E232" s="234" t="s">
        <v>1</v>
      </c>
      <c r="F232" s="235" t="s">
        <v>301</v>
      </c>
      <c r="G232" s="232"/>
      <c r="H232" s="236">
        <v>24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154</v>
      </c>
      <c r="AU232" s="242" t="s">
        <v>85</v>
      </c>
      <c r="AV232" s="13" t="s">
        <v>85</v>
      </c>
      <c r="AW232" s="13" t="s">
        <v>32</v>
      </c>
      <c r="AX232" s="13" t="s">
        <v>75</v>
      </c>
      <c r="AY232" s="242" t="s">
        <v>127</v>
      </c>
    </row>
    <row r="233" s="13" customFormat="1">
      <c r="A233" s="13"/>
      <c r="B233" s="231"/>
      <c r="C233" s="232"/>
      <c r="D233" s="233" t="s">
        <v>154</v>
      </c>
      <c r="E233" s="234" t="s">
        <v>1</v>
      </c>
      <c r="F233" s="235" t="s">
        <v>302</v>
      </c>
      <c r="G233" s="232"/>
      <c r="H233" s="236">
        <v>23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154</v>
      </c>
      <c r="AU233" s="242" t="s">
        <v>85</v>
      </c>
      <c r="AV233" s="13" t="s">
        <v>85</v>
      </c>
      <c r="AW233" s="13" t="s">
        <v>32</v>
      </c>
      <c r="AX233" s="13" t="s">
        <v>75</v>
      </c>
      <c r="AY233" s="242" t="s">
        <v>127</v>
      </c>
    </row>
    <row r="234" s="14" customFormat="1">
      <c r="A234" s="14"/>
      <c r="B234" s="262"/>
      <c r="C234" s="263"/>
      <c r="D234" s="233" t="s">
        <v>154</v>
      </c>
      <c r="E234" s="264" t="s">
        <v>1</v>
      </c>
      <c r="F234" s="265" t="s">
        <v>236</v>
      </c>
      <c r="G234" s="263"/>
      <c r="H234" s="266">
        <v>47</v>
      </c>
      <c r="I234" s="267"/>
      <c r="J234" s="263"/>
      <c r="K234" s="263"/>
      <c r="L234" s="268"/>
      <c r="M234" s="283"/>
      <c r="N234" s="284"/>
      <c r="O234" s="284"/>
      <c r="P234" s="284"/>
      <c r="Q234" s="284"/>
      <c r="R234" s="284"/>
      <c r="S234" s="284"/>
      <c r="T234" s="28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154</v>
      </c>
      <c r="AU234" s="272" t="s">
        <v>85</v>
      </c>
      <c r="AV234" s="14" t="s">
        <v>134</v>
      </c>
      <c r="AW234" s="14" t="s">
        <v>32</v>
      </c>
      <c r="AX234" s="14" t="s">
        <v>83</v>
      </c>
      <c r="AY234" s="272" t="s">
        <v>127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I0o5kDoOTB5s1YjBY7Ssgm5PESu9v2HvchiAtSoBhAcgpVInWsmtMB1vMztaSlDmpPcxGFxWq/i5JmBY4r2EEQ==" hashValue="EPU/R/Td1ARrKP1OfrHm4koG8nPDDpI/WARamcIJCD1JuHry4ErUeNqmw6zhpYvScIwfZP37Oijoq6I+gDDDLQ==" algorithmName="SHA-512" password="CC35"/>
  <autoFilter ref="C122:K23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VZMR - dobudování EPS a PBŘ - rekonstrukce vstupů do objektu DS Benešov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ROUND((SUM(BE124:BE163)),  2)</f>
        <v>0</v>
      </c>
      <c r="G33" s="38"/>
      <c r="H33" s="38"/>
      <c r="I33" s="155">
        <v>0.20999999999999999</v>
      </c>
      <c r="J33" s="154">
        <f>ROUND(((SUM(BE124:BE163))*I33),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ROUND((SUM(BF124:BF163)),  2)</f>
        <v>0</v>
      </c>
      <c r="G34" s="38"/>
      <c r="H34" s="38"/>
      <c r="I34" s="155">
        <v>0.14999999999999999</v>
      </c>
      <c r="J34" s="154">
        <f>ROUND(((SUM(BF124:BF163))*I34),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ROUND((SUM(BG124:BG163)),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ROUND((SUM(BH124:BH163)),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ROUND((SUM(BI124:BI163)),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VZMR - dobudování EPS a PBŘ - rekonstrukce vstupů do objektu DS Benešov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03 -  oprava střechy nad zásobovacími rampami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Domov seniorů (DS) Benešov</v>
      </c>
      <c r="G89" s="40"/>
      <c r="H89" s="40"/>
      <c r="I89" s="32" t="s">
        <v>22</v>
      </c>
      <c r="J89" s="79" t="str">
        <f>IF(J12="","",J12)</f>
        <v>25. 6. 2023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DS Benešov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109</v>
      </c>
      <c r="E99" s="182"/>
      <c r="F99" s="182"/>
      <c r="G99" s="182"/>
      <c r="H99" s="182"/>
      <c r="I99" s="182"/>
      <c r="J99" s="183">
        <f>J132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322</v>
      </c>
      <c r="E101" s="188"/>
      <c r="F101" s="188"/>
      <c r="G101" s="188"/>
      <c r="H101" s="188"/>
      <c r="I101" s="188"/>
      <c r="J101" s="189">
        <f>J139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323</v>
      </c>
      <c r="E102" s="188"/>
      <c r="F102" s="188"/>
      <c r="G102" s="188"/>
      <c r="H102" s="188"/>
      <c r="I102" s="188"/>
      <c r="J102" s="189">
        <f>J142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J152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225</v>
      </c>
      <c r="E104" s="188"/>
      <c r="F104" s="188"/>
      <c r="G104" s="188"/>
      <c r="H104" s="188"/>
      <c r="I104" s="188"/>
      <c r="J104" s="189">
        <f>J159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VZMR - dobudování EPS a PBŘ - rekonstrukce vstupů do objektu DS Benešov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03 -  oprava střechy nad zásobovacími rampami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Domov seniorů (DS) Benešov</v>
      </c>
      <c r="G118" s="40"/>
      <c r="H118" s="40"/>
      <c r="I118" s="32" t="s">
        <v>22</v>
      </c>
      <c r="J118" s="79" t="str">
        <f>IF(J12="","",J12)</f>
        <v>25. 6. 2023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DS Benešov</v>
      </c>
      <c r="G120" s="40"/>
      <c r="H120" s="40"/>
      <c r="I120" s="32" t="s">
        <v>30</v>
      </c>
      <c r="J120" s="36" t="str">
        <f>E21</f>
        <v>ing. Luboš Brandeis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Luboš Brandeis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60</v>
      </c>
      <c r="E123" s="194" t="s">
        <v>56</v>
      </c>
      <c r="F123" s="194" t="s">
        <v>57</v>
      </c>
      <c r="G123" s="194" t="s">
        <v>114</v>
      </c>
      <c r="H123" s="194" t="s">
        <v>115</v>
      </c>
      <c r="I123" s="194" t="s">
        <v>116</v>
      </c>
      <c r="J123" s="194" t="s">
        <v>103</v>
      </c>
      <c r="K123" s="195" t="s">
        <v>117</v>
      </c>
      <c r="L123" s="196"/>
      <c r="M123" s="100" t="s">
        <v>1</v>
      </c>
      <c r="N123" s="101" t="s">
        <v>39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P125+P132</f>
        <v>0</v>
      </c>
      <c r="Q124" s="104"/>
      <c r="R124" s="199">
        <f>R125+R132</f>
        <v>0.69116100000000003</v>
      </c>
      <c r="S124" s="104"/>
      <c r="T124" s="200">
        <f>T125+T132</f>
        <v>0.35499999999999998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105</v>
      </c>
      <c r="BK124" s="201">
        <f>BK125+BK132</f>
        <v>0</v>
      </c>
    </row>
    <row r="125" s="12" customFormat="1" ht="25.92" customHeight="1">
      <c r="A125" s="12"/>
      <c r="B125" s="202"/>
      <c r="C125" s="203"/>
      <c r="D125" s="204" t="s">
        <v>74</v>
      </c>
      <c r="E125" s="205" t="s">
        <v>125</v>
      </c>
      <c r="F125" s="205" t="s">
        <v>126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127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143</v>
      </c>
      <c r="F126" s="216" t="s">
        <v>144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SUM(P127:P131)</f>
        <v>0</v>
      </c>
      <c r="Q126" s="210"/>
      <c r="R126" s="211">
        <f>SUM(R127:R131)</f>
        <v>0</v>
      </c>
      <c r="S126" s="210"/>
      <c r="T126" s="212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127</v>
      </c>
      <c r="BK126" s="215">
        <f>SUM(BK127:BK131)</f>
        <v>0</v>
      </c>
    </row>
    <row r="127" s="2" customFormat="1" ht="24.15" customHeight="1">
      <c r="A127" s="38"/>
      <c r="B127" s="39"/>
      <c r="C127" s="218" t="s">
        <v>83</v>
      </c>
      <c r="D127" s="218" t="s">
        <v>130</v>
      </c>
      <c r="E127" s="219" t="s">
        <v>145</v>
      </c>
      <c r="F127" s="220" t="s">
        <v>146</v>
      </c>
      <c r="G127" s="221" t="s">
        <v>147</v>
      </c>
      <c r="H127" s="222">
        <v>0.35499999999999998</v>
      </c>
      <c r="I127" s="223"/>
      <c r="J127" s="224">
        <f>ROUND(I127*H127,2)</f>
        <v>0</v>
      </c>
      <c r="K127" s="220" t="s">
        <v>148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130</v>
      </c>
      <c r="AU127" s="229" t="s">
        <v>85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134</v>
      </c>
      <c r="BM127" s="229" t="s">
        <v>324</v>
      </c>
    </row>
    <row r="128" s="2" customFormat="1" ht="24.15" customHeight="1">
      <c r="A128" s="38"/>
      <c r="B128" s="39"/>
      <c r="C128" s="218" t="s">
        <v>85</v>
      </c>
      <c r="D128" s="218" t="s">
        <v>130</v>
      </c>
      <c r="E128" s="219" t="s">
        <v>151</v>
      </c>
      <c r="F128" s="220" t="s">
        <v>152</v>
      </c>
      <c r="G128" s="221" t="s">
        <v>147</v>
      </c>
      <c r="H128" s="222">
        <v>6.7450000000000001</v>
      </c>
      <c r="I128" s="223"/>
      <c r="J128" s="224">
        <f>ROUND(I128*H128,2)</f>
        <v>0</v>
      </c>
      <c r="K128" s="220" t="s">
        <v>148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130</v>
      </c>
      <c r="AU128" s="229" t="s">
        <v>85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134</v>
      </c>
      <c r="BM128" s="229" t="s">
        <v>325</v>
      </c>
    </row>
    <row r="129" s="13" customFormat="1">
      <c r="A129" s="13"/>
      <c r="B129" s="231"/>
      <c r="C129" s="232"/>
      <c r="D129" s="233" t="s">
        <v>154</v>
      </c>
      <c r="E129" s="234" t="s">
        <v>1</v>
      </c>
      <c r="F129" s="235" t="s">
        <v>326</v>
      </c>
      <c r="G129" s="232"/>
      <c r="H129" s="236">
        <v>6.7450000000000001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154</v>
      </c>
      <c r="AU129" s="242" t="s">
        <v>85</v>
      </c>
      <c r="AV129" s="13" t="s">
        <v>85</v>
      </c>
      <c r="AW129" s="13" t="s">
        <v>32</v>
      </c>
      <c r="AX129" s="13" t="s">
        <v>83</v>
      </c>
      <c r="AY129" s="242" t="s">
        <v>127</v>
      </c>
    </row>
    <row r="130" s="2" customFormat="1" ht="33" customHeight="1">
      <c r="A130" s="38"/>
      <c r="B130" s="39"/>
      <c r="C130" s="218" t="s">
        <v>139</v>
      </c>
      <c r="D130" s="218" t="s">
        <v>130</v>
      </c>
      <c r="E130" s="219" t="s">
        <v>157</v>
      </c>
      <c r="F130" s="220" t="s">
        <v>158</v>
      </c>
      <c r="G130" s="221" t="s">
        <v>147</v>
      </c>
      <c r="H130" s="222">
        <v>0.35499999999999998</v>
      </c>
      <c r="I130" s="223"/>
      <c r="J130" s="224">
        <f>ROUND(I130*H130,2)</f>
        <v>0</v>
      </c>
      <c r="K130" s="220" t="s">
        <v>148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130</v>
      </c>
      <c r="AU130" s="229" t="s">
        <v>85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134</v>
      </c>
      <c r="BM130" s="229" t="s">
        <v>327</v>
      </c>
    </row>
    <row r="131" s="13" customFormat="1">
      <c r="A131" s="13"/>
      <c r="B131" s="231"/>
      <c r="C131" s="232"/>
      <c r="D131" s="233" t="s">
        <v>154</v>
      </c>
      <c r="E131" s="234" t="s">
        <v>1</v>
      </c>
      <c r="F131" s="235" t="s">
        <v>328</v>
      </c>
      <c r="G131" s="232"/>
      <c r="H131" s="236">
        <v>0.35499999999999998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154</v>
      </c>
      <c r="AU131" s="242" t="s">
        <v>85</v>
      </c>
      <c r="AV131" s="13" t="s">
        <v>85</v>
      </c>
      <c r="AW131" s="13" t="s">
        <v>32</v>
      </c>
      <c r="AX131" s="13" t="s">
        <v>83</v>
      </c>
      <c r="AY131" s="242" t="s">
        <v>127</v>
      </c>
    </row>
    <row r="132" s="12" customFormat="1" ht="25.92" customHeight="1">
      <c r="A132" s="12"/>
      <c r="B132" s="202"/>
      <c r="C132" s="203"/>
      <c r="D132" s="204" t="s">
        <v>74</v>
      </c>
      <c r="E132" s="205" t="s">
        <v>161</v>
      </c>
      <c r="F132" s="205" t="s">
        <v>162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P133+P139+P142+P152+P159</f>
        <v>0</v>
      </c>
      <c r="Q132" s="210"/>
      <c r="R132" s="211">
        <f>R133+R139+R142+R152+R159</f>
        <v>0.69116100000000003</v>
      </c>
      <c r="S132" s="210"/>
      <c r="T132" s="212">
        <f>T133+T139+T142+T152+T159</f>
        <v>0.35499999999999998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85</v>
      </c>
      <c r="AT132" s="214" t="s">
        <v>74</v>
      </c>
      <c r="AU132" s="214" t="s">
        <v>75</v>
      </c>
      <c r="AY132" s="213" t="s">
        <v>127</v>
      </c>
      <c r="BK132" s="215">
        <f>BK133+BK139+BK142+BK152+BK159</f>
        <v>0</v>
      </c>
    </row>
    <row r="133" s="12" customFormat="1" ht="22.8" customHeight="1">
      <c r="A133" s="12"/>
      <c r="B133" s="202"/>
      <c r="C133" s="203"/>
      <c r="D133" s="204" t="s">
        <v>74</v>
      </c>
      <c r="E133" s="216" t="s">
        <v>163</v>
      </c>
      <c r="F133" s="216" t="s">
        <v>164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SUM(P134:P138)</f>
        <v>0</v>
      </c>
      <c r="Q133" s="210"/>
      <c r="R133" s="211">
        <f>SUM(R134:R138)</f>
        <v>0.16080000000000003</v>
      </c>
      <c r="S133" s="210"/>
      <c r="T133" s="212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85</v>
      </c>
      <c r="AT133" s="214" t="s">
        <v>74</v>
      </c>
      <c r="AU133" s="214" t="s">
        <v>83</v>
      </c>
      <c r="AY133" s="213" t="s">
        <v>127</v>
      </c>
      <c r="BK133" s="215">
        <f>SUM(BK134:BK138)</f>
        <v>0</v>
      </c>
    </row>
    <row r="134" s="2" customFormat="1" ht="16.5" customHeight="1">
      <c r="A134" s="38"/>
      <c r="B134" s="39"/>
      <c r="C134" s="218" t="s">
        <v>134</v>
      </c>
      <c r="D134" s="218" t="s">
        <v>130</v>
      </c>
      <c r="E134" s="219" t="s">
        <v>329</v>
      </c>
      <c r="F134" s="220" t="s">
        <v>330</v>
      </c>
      <c r="G134" s="221" t="s">
        <v>260</v>
      </c>
      <c r="H134" s="222">
        <v>120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2.0000000000000002E-05</v>
      </c>
      <c r="R134" s="227">
        <f>Q134*H134</f>
        <v>0.0024000000000000002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168</v>
      </c>
      <c r="AT134" s="229" t="s">
        <v>130</v>
      </c>
      <c r="AU134" s="229" t="s">
        <v>85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168</v>
      </c>
      <c r="BM134" s="229" t="s">
        <v>331</v>
      </c>
    </row>
    <row r="135" s="13" customFormat="1">
      <c r="A135" s="13"/>
      <c r="B135" s="231"/>
      <c r="C135" s="232"/>
      <c r="D135" s="233" t="s">
        <v>154</v>
      </c>
      <c r="E135" s="234" t="s">
        <v>1</v>
      </c>
      <c r="F135" s="235" t="s">
        <v>332</v>
      </c>
      <c r="G135" s="232"/>
      <c r="H135" s="236">
        <v>120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154</v>
      </c>
      <c r="AU135" s="242" t="s">
        <v>85</v>
      </c>
      <c r="AV135" s="13" t="s">
        <v>85</v>
      </c>
      <c r="AW135" s="13" t="s">
        <v>32</v>
      </c>
      <c r="AX135" s="13" t="s">
        <v>83</v>
      </c>
      <c r="AY135" s="242" t="s">
        <v>127</v>
      </c>
    </row>
    <row r="136" s="2" customFormat="1" ht="16.5" customHeight="1">
      <c r="A136" s="38"/>
      <c r="B136" s="39"/>
      <c r="C136" s="247" t="s">
        <v>150</v>
      </c>
      <c r="D136" s="247" t="s">
        <v>183</v>
      </c>
      <c r="E136" s="248" t="s">
        <v>333</v>
      </c>
      <c r="F136" s="249" t="s">
        <v>334</v>
      </c>
      <c r="G136" s="250" t="s">
        <v>335</v>
      </c>
      <c r="H136" s="251">
        <v>0.28799999999999998</v>
      </c>
      <c r="I136" s="252"/>
      <c r="J136" s="253">
        <f>ROUND(I136*H136,2)</f>
        <v>0</v>
      </c>
      <c r="K136" s="249" t="s">
        <v>148</v>
      </c>
      <c r="L136" s="254"/>
      <c r="M136" s="255" t="s">
        <v>1</v>
      </c>
      <c r="N136" s="256" t="s">
        <v>40</v>
      </c>
      <c r="O136" s="91"/>
      <c r="P136" s="227">
        <f>O136*H136</f>
        <v>0</v>
      </c>
      <c r="Q136" s="227">
        <v>0.55000000000000004</v>
      </c>
      <c r="R136" s="227">
        <f>Q136*H136</f>
        <v>0.15840000000000001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187</v>
      </c>
      <c r="AT136" s="229" t="s">
        <v>183</v>
      </c>
      <c r="AU136" s="229" t="s">
        <v>85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168</v>
      </c>
      <c r="BM136" s="229" t="s">
        <v>336</v>
      </c>
    </row>
    <row r="137" s="13" customFormat="1">
      <c r="A137" s="13"/>
      <c r="B137" s="231"/>
      <c r="C137" s="232"/>
      <c r="D137" s="233" t="s">
        <v>154</v>
      </c>
      <c r="E137" s="234" t="s">
        <v>1</v>
      </c>
      <c r="F137" s="235" t="s">
        <v>337</v>
      </c>
      <c r="G137" s="232"/>
      <c r="H137" s="236">
        <v>0.28799999999999998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85</v>
      </c>
      <c r="AV137" s="13" t="s">
        <v>85</v>
      </c>
      <c r="AW137" s="13" t="s">
        <v>32</v>
      </c>
      <c r="AX137" s="13" t="s">
        <v>83</v>
      </c>
      <c r="AY137" s="242" t="s">
        <v>127</v>
      </c>
    </row>
    <row r="138" s="2" customFormat="1" ht="24.15" customHeight="1">
      <c r="A138" s="38"/>
      <c r="B138" s="39"/>
      <c r="C138" s="218" t="s">
        <v>156</v>
      </c>
      <c r="D138" s="218" t="s">
        <v>130</v>
      </c>
      <c r="E138" s="219" t="s">
        <v>171</v>
      </c>
      <c r="F138" s="220" t="s">
        <v>172</v>
      </c>
      <c r="G138" s="221" t="s">
        <v>147</v>
      </c>
      <c r="H138" s="222">
        <v>0.161</v>
      </c>
      <c r="I138" s="223"/>
      <c r="J138" s="224">
        <f>ROUND(I138*H138,2)</f>
        <v>0</v>
      </c>
      <c r="K138" s="220" t="s">
        <v>148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168</v>
      </c>
      <c r="AT138" s="229" t="s">
        <v>130</v>
      </c>
      <c r="AU138" s="229" t="s">
        <v>85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168</v>
      </c>
      <c r="BM138" s="229" t="s">
        <v>338</v>
      </c>
    </row>
    <row r="139" s="12" customFormat="1" ht="22.8" customHeight="1">
      <c r="A139" s="12"/>
      <c r="B139" s="202"/>
      <c r="C139" s="203"/>
      <c r="D139" s="204" t="s">
        <v>74</v>
      </c>
      <c r="E139" s="216" t="s">
        <v>339</v>
      </c>
      <c r="F139" s="216" t="s">
        <v>340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0.1064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85</v>
      </c>
      <c r="AT139" s="214" t="s">
        <v>74</v>
      </c>
      <c r="AU139" s="214" t="s">
        <v>83</v>
      </c>
      <c r="AY139" s="213" t="s">
        <v>127</v>
      </c>
      <c r="BK139" s="215">
        <f>SUM(BK140:BK141)</f>
        <v>0</v>
      </c>
    </row>
    <row r="140" s="2" customFormat="1" ht="24.15" customHeight="1">
      <c r="A140" s="38"/>
      <c r="B140" s="39"/>
      <c r="C140" s="218" t="s">
        <v>165</v>
      </c>
      <c r="D140" s="218" t="s">
        <v>130</v>
      </c>
      <c r="E140" s="219" t="s">
        <v>341</v>
      </c>
      <c r="F140" s="220" t="s">
        <v>342</v>
      </c>
      <c r="G140" s="221" t="s">
        <v>186</v>
      </c>
      <c r="H140" s="222">
        <v>190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0.00055999999999999995</v>
      </c>
      <c r="R140" s="227">
        <f>Q140*H140</f>
        <v>0.1064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168</v>
      </c>
      <c r="AT140" s="229" t="s">
        <v>130</v>
      </c>
      <c r="AU140" s="229" t="s">
        <v>85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168</v>
      </c>
      <c r="BM140" s="229" t="s">
        <v>343</v>
      </c>
    </row>
    <row r="141" s="2" customFormat="1" ht="24.15" customHeight="1">
      <c r="A141" s="38"/>
      <c r="B141" s="39"/>
      <c r="C141" s="218" t="s">
        <v>170</v>
      </c>
      <c r="D141" s="218" t="s">
        <v>130</v>
      </c>
      <c r="E141" s="219" t="s">
        <v>344</v>
      </c>
      <c r="F141" s="220" t="s">
        <v>345</v>
      </c>
      <c r="G141" s="221" t="s">
        <v>147</v>
      </c>
      <c r="H141" s="222">
        <v>0.106</v>
      </c>
      <c r="I141" s="223"/>
      <c r="J141" s="224">
        <f>ROUND(I141*H141,2)</f>
        <v>0</v>
      </c>
      <c r="K141" s="220" t="s">
        <v>148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168</v>
      </c>
      <c r="AT141" s="229" t="s">
        <v>130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168</v>
      </c>
      <c r="BM141" s="229" t="s">
        <v>346</v>
      </c>
    </row>
    <row r="142" s="12" customFormat="1" ht="22.8" customHeight="1">
      <c r="A142" s="12"/>
      <c r="B142" s="202"/>
      <c r="C142" s="203"/>
      <c r="D142" s="204" t="s">
        <v>74</v>
      </c>
      <c r="E142" s="216" t="s">
        <v>347</v>
      </c>
      <c r="F142" s="216" t="s">
        <v>348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SUM(P143:P151)</f>
        <v>0</v>
      </c>
      <c r="Q142" s="210"/>
      <c r="R142" s="211">
        <f>SUM(R143:R151)</f>
        <v>0.20136099999999998</v>
      </c>
      <c r="S142" s="210"/>
      <c r="T142" s="212">
        <f>SUM(T143:T151)</f>
        <v>0.35499999999999998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85</v>
      </c>
      <c r="AT142" s="214" t="s">
        <v>74</v>
      </c>
      <c r="AU142" s="214" t="s">
        <v>83</v>
      </c>
      <c r="AY142" s="213" t="s">
        <v>127</v>
      </c>
      <c r="BK142" s="215">
        <f>SUM(BK143:BK151)</f>
        <v>0</v>
      </c>
    </row>
    <row r="143" s="2" customFormat="1" ht="24.15" customHeight="1">
      <c r="A143" s="38"/>
      <c r="B143" s="39"/>
      <c r="C143" s="218" t="s">
        <v>128</v>
      </c>
      <c r="D143" s="218" t="s">
        <v>130</v>
      </c>
      <c r="E143" s="219" t="s">
        <v>349</v>
      </c>
      <c r="F143" s="220" t="s">
        <v>350</v>
      </c>
      <c r="G143" s="221" t="s">
        <v>186</v>
      </c>
      <c r="H143" s="222">
        <v>122</v>
      </c>
      <c r="I143" s="223"/>
      <c r="J143" s="224">
        <f>ROUND(I143*H143,2)</f>
        <v>0</v>
      </c>
      <c r="K143" s="220" t="s">
        <v>148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0.00025999999999999998</v>
      </c>
      <c r="R143" s="227">
        <f>Q143*H143</f>
        <v>0.031719999999999998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168</v>
      </c>
      <c r="AT143" s="229" t="s">
        <v>130</v>
      </c>
      <c r="AU143" s="229" t="s">
        <v>85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168</v>
      </c>
      <c r="BM143" s="229" t="s">
        <v>351</v>
      </c>
    </row>
    <row r="144" s="13" customFormat="1">
      <c r="A144" s="13"/>
      <c r="B144" s="231"/>
      <c r="C144" s="232"/>
      <c r="D144" s="233" t="s">
        <v>154</v>
      </c>
      <c r="E144" s="234" t="s">
        <v>1</v>
      </c>
      <c r="F144" s="235" t="s">
        <v>352</v>
      </c>
      <c r="G144" s="232"/>
      <c r="H144" s="236">
        <v>122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154</v>
      </c>
      <c r="AU144" s="242" t="s">
        <v>85</v>
      </c>
      <c r="AV144" s="13" t="s">
        <v>85</v>
      </c>
      <c r="AW144" s="13" t="s">
        <v>32</v>
      </c>
      <c r="AX144" s="13" t="s">
        <v>83</v>
      </c>
      <c r="AY144" s="242" t="s">
        <v>127</v>
      </c>
    </row>
    <row r="145" s="2" customFormat="1" ht="33" customHeight="1">
      <c r="A145" s="38"/>
      <c r="B145" s="39"/>
      <c r="C145" s="247" t="s">
        <v>182</v>
      </c>
      <c r="D145" s="247" t="s">
        <v>183</v>
      </c>
      <c r="E145" s="248" t="s">
        <v>353</v>
      </c>
      <c r="F145" s="249" t="s">
        <v>354</v>
      </c>
      <c r="G145" s="250" t="s">
        <v>186</v>
      </c>
      <c r="H145" s="251">
        <v>169.64099999999999</v>
      </c>
      <c r="I145" s="252"/>
      <c r="J145" s="253">
        <f>ROUND(I145*H145,2)</f>
        <v>0</v>
      </c>
      <c r="K145" s="249" t="s">
        <v>1</v>
      </c>
      <c r="L145" s="254"/>
      <c r="M145" s="255" t="s">
        <v>1</v>
      </c>
      <c r="N145" s="256" t="s">
        <v>40</v>
      </c>
      <c r="O145" s="91"/>
      <c r="P145" s="227">
        <f>O145*H145</f>
        <v>0</v>
      </c>
      <c r="Q145" s="227">
        <v>0.001</v>
      </c>
      <c r="R145" s="227">
        <f>Q145*H145</f>
        <v>0.16964099999999999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187</v>
      </c>
      <c r="AT145" s="229" t="s">
        <v>183</v>
      </c>
      <c r="AU145" s="229" t="s">
        <v>85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168</v>
      </c>
      <c r="BM145" s="229" t="s">
        <v>355</v>
      </c>
    </row>
    <row r="146" s="13" customFormat="1">
      <c r="A146" s="13"/>
      <c r="B146" s="231"/>
      <c r="C146" s="232"/>
      <c r="D146" s="233" t="s">
        <v>154</v>
      </c>
      <c r="E146" s="232"/>
      <c r="F146" s="235" t="s">
        <v>356</v>
      </c>
      <c r="G146" s="232"/>
      <c r="H146" s="236">
        <v>169.64099999999999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154</v>
      </c>
      <c r="AU146" s="242" t="s">
        <v>85</v>
      </c>
      <c r="AV146" s="13" t="s">
        <v>85</v>
      </c>
      <c r="AW146" s="13" t="s">
        <v>4</v>
      </c>
      <c r="AX146" s="13" t="s">
        <v>83</v>
      </c>
      <c r="AY146" s="242" t="s">
        <v>127</v>
      </c>
    </row>
    <row r="147" s="2" customFormat="1" ht="24.15" customHeight="1">
      <c r="A147" s="38"/>
      <c r="B147" s="39"/>
      <c r="C147" s="218" t="s">
        <v>191</v>
      </c>
      <c r="D147" s="218" t="s">
        <v>130</v>
      </c>
      <c r="E147" s="219" t="s">
        <v>357</v>
      </c>
      <c r="F147" s="220" t="s">
        <v>358</v>
      </c>
      <c r="G147" s="221" t="s">
        <v>186</v>
      </c>
      <c r="H147" s="222">
        <v>142</v>
      </c>
      <c r="I147" s="223"/>
      <c r="J147" s="224">
        <f>ROUND(I147*H147,2)</f>
        <v>0</v>
      </c>
      <c r="K147" s="220" t="s">
        <v>148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0.0025000000000000001</v>
      </c>
      <c r="T147" s="228">
        <f>S147*H147</f>
        <v>0.35499999999999998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168</v>
      </c>
      <c r="AT147" s="229" t="s">
        <v>130</v>
      </c>
      <c r="AU147" s="229" t="s">
        <v>85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168</v>
      </c>
      <c r="BM147" s="229" t="s">
        <v>359</v>
      </c>
    </row>
    <row r="148" s="13" customFormat="1">
      <c r="A148" s="13"/>
      <c r="B148" s="231"/>
      <c r="C148" s="232"/>
      <c r="D148" s="233" t="s">
        <v>154</v>
      </c>
      <c r="E148" s="234" t="s">
        <v>1</v>
      </c>
      <c r="F148" s="235" t="s">
        <v>360</v>
      </c>
      <c r="G148" s="232"/>
      <c r="H148" s="236">
        <v>122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85</v>
      </c>
      <c r="AV148" s="13" t="s">
        <v>85</v>
      </c>
      <c r="AW148" s="13" t="s">
        <v>32</v>
      </c>
      <c r="AX148" s="13" t="s">
        <v>75</v>
      </c>
      <c r="AY148" s="242" t="s">
        <v>127</v>
      </c>
    </row>
    <row r="149" s="13" customFormat="1">
      <c r="A149" s="13"/>
      <c r="B149" s="231"/>
      <c r="C149" s="232"/>
      <c r="D149" s="233" t="s">
        <v>154</v>
      </c>
      <c r="E149" s="234" t="s">
        <v>1</v>
      </c>
      <c r="F149" s="235" t="s">
        <v>361</v>
      </c>
      <c r="G149" s="232"/>
      <c r="H149" s="236">
        <v>20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154</v>
      </c>
      <c r="AU149" s="242" t="s">
        <v>85</v>
      </c>
      <c r="AV149" s="13" t="s">
        <v>85</v>
      </c>
      <c r="AW149" s="13" t="s">
        <v>32</v>
      </c>
      <c r="AX149" s="13" t="s">
        <v>75</v>
      </c>
      <c r="AY149" s="242" t="s">
        <v>127</v>
      </c>
    </row>
    <row r="150" s="14" customFormat="1">
      <c r="A150" s="14"/>
      <c r="B150" s="262"/>
      <c r="C150" s="263"/>
      <c r="D150" s="233" t="s">
        <v>154</v>
      </c>
      <c r="E150" s="264" t="s">
        <v>1</v>
      </c>
      <c r="F150" s="265" t="s">
        <v>236</v>
      </c>
      <c r="G150" s="263"/>
      <c r="H150" s="266">
        <v>142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154</v>
      </c>
      <c r="AU150" s="272" t="s">
        <v>85</v>
      </c>
      <c r="AV150" s="14" t="s">
        <v>134</v>
      </c>
      <c r="AW150" s="14" t="s">
        <v>32</v>
      </c>
      <c r="AX150" s="14" t="s">
        <v>83</v>
      </c>
      <c r="AY150" s="272" t="s">
        <v>127</v>
      </c>
    </row>
    <row r="151" s="2" customFormat="1" ht="24.15" customHeight="1">
      <c r="A151" s="38"/>
      <c r="B151" s="39"/>
      <c r="C151" s="218" t="s">
        <v>195</v>
      </c>
      <c r="D151" s="218" t="s">
        <v>130</v>
      </c>
      <c r="E151" s="219" t="s">
        <v>362</v>
      </c>
      <c r="F151" s="220" t="s">
        <v>363</v>
      </c>
      <c r="G151" s="221" t="s">
        <v>147</v>
      </c>
      <c r="H151" s="222">
        <v>0.20100000000000001</v>
      </c>
      <c r="I151" s="223"/>
      <c r="J151" s="224">
        <f>ROUND(I151*H151,2)</f>
        <v>0</v>
      </c>
      <c r="K151" s="220" t="s">
        <v>148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168</v>
      </c>
      <c r="AT151" s="229" t="s">
        <v>130</v>
      </c>
      <c r="AU151" s="229" t="s">
        <v>85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168</v>
      </c>
      <c r="BM151" s="229" t="s">
        <v>364</v>
      </c>
    </row>
    <row r="152" s="12" customFormat="1" ht="22.8" customHeight="1">
      <c r="A152" s="12"/>
      <c r="B152" s="202"/>
      <c r="C152" s="203"/>
      <c r="D152" s="204" t="s">
        <v>74</v>
      </c>
      <c r="E152" s="216" t="s">
        <v>174</v>
      </c>
      <c r="F152" s="216" t="s">
        <v>175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SUM(P153:P158)</f>
        <v>0</v>
      </c>
      <c r="Q152" s="210"/>
      <c r="R152" s="211">
        <f>SUM(R153:R158)</f>
        <v>0.152</v>
      </c>
      <c r="S152" s="210"/>
      <c r="T152" s="212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85</v>
      </c>
      <c r="AT152" s="214" t="s">
        <v>74</v>
      </c>
      <c r="AU152" s="214" t="s">
        <v>83</v>
      </c>
      <c r="AY152" s="213" t="s">
        <v>127</v>
      </c>
      <c r="BK152" s="215">
        <f>SUM(BK153:BK158)</f>
        <v>0</v>
      </c>
    </row>
    <row r="153" s="2" customFormat="1" ht="16.5" customHeight="1">
      <c r="A153" s="38"/>
      <c r="B153" s="39"/>
      <c r="C153" s="218" t="s">
        <v>199</v>
      </c>
      <c r="D153" s="218" t="s">
        <v>130</v>
      </c>
      <c r="E153" s="219" t="s">
        <v>365</v>
      </c>
      <c r="F153" s="220" t="s">
        <v>366</v>
      </c>
      <c r="G153" s="221" t="s">
        <v>186</v>
      </c>
      <c r="H153" s="222">
        <v>20</v>
      </c>
      <c r="I153" s="223"/>
      <c r="J153" s="224">
        <f>ROUND(I153*H153,2)</f>
        <v>0</v>
      </c>
      <c r="K153" s="220" t="s">
        <v>148</v>
      </c>
      <c r="L153" s="44"/>
      <c r="M153" s="225" t="s">
        <v>1</v>
      </c>
      <c r="N153" s="226" t="s">
        <v>40</v>
      </c>
      <c r="O153" s="91"/>
      <c r="P153" s="227">
        <f>O153*H153</f>
        <v>0</v>
      </c>
      <c r="Q153" s="227">
        <v>0.00010000000000000001</v>
      </c>
      <c r="R153" s="227">
        <f>Q153*H153</f>
        <v>0.002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168</v>
      </c>
      <c r="AT153" s="229" t="s">
        <v>130</v>
      </c>
      <c r="AU153" s="229" t="s">
        <v>85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168</v>
      </c>
      <c r="BM153" s="229" t="s">
        <v>367</v>
      </c>
    </row>
    <row r="154" s="13" customFormat="1">
      <c r="A154" s="13"/>
      <c r="B154" s="231"/>
      <c r="C154" s="232"/>
      <c r="D154" s="233" t="s">
        <v>154</v>
      </c>
      <c r="E154" s="234" t="s">
        <v>1</v>
      </c>
      <c r="F154" s="235" t="s">
        <v>368</v>
      </c>
      <c r="G154" s="232"/>
      <c r="H154" s="236">
        <v>20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154</v>
      </c>
      <c r="AU154" s="242" t="s">
        <v>85</v>
      </c>
      <c r="AV154" s="13" t="s">
        <v>85</v>
      </c>
      <c r="AW154" s="13" t="s">
        <v>32</v>
      </c>
      <c r="AX154" s="13" t="s">
        <v>83</v>
      </c>
      <c r="AY154" s="242" t="s">
        <v>127</v>
      </c>
    </row>
    <row r="155" s="2" customFormat="1" ht="16.5" customHeight="1">
      <c r="A155" s="38"/>
      <c r="B155" s="39"/>
      <c r="C155" s="247" t="s">
        <v>204</v>
      </c>
      <c r="D155" s="247" t="s">
        <v>183</v>
      </c>
      <c r="E155" s="248" t="s">
        <v>369</v>
      </c>
      <c r="F155" s="249" t="s">
        <v>370</v>
      </c>
      <c r="G155" s="250" t="s">
        <v>147</v>
      </c>
      <c r="H155" s="251">
        <v>0.14999999999999999</v>
      </c>
      <c r="I155" s="252"/>
      <c r="J155" s="253">
        <f>ROUND(I155*H155,2)</f>
        <v>0</v>
      </c>
      <c r="K155" s="249" t="s">
        <v>148</v>
      </c>
      <c r="L155" s="254"/>
      <c r="M155" s="255" t="s">
        <v>1</v>
      </c>
      <c r="N155" s="256" t="s">
        <v>40</v>
      </c>
      <c r="O155" s="91"/>
      <c r="P155" s="227">
        <f>O155*H155</f>
        <v>0</v>
      </c>
      <c r="Q155" s="227">
        <v>1</v>
      </c>
      <c r="R155" s="227">
        <f>Q155*H155</f>
        <v>0.14999999999999999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187</v>
      </c>
      <c r="AT155" s="229" t="s">
        <v>183</v>
      </c>
      <c r="AU155" s="229" t="s">
        <v>85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168</v>
      </c>
      <c r="BM155" s="229" t="s">
        <v>371</v>
      </c>
    </row>
    <row r="156" s="2" customFormat="1">
      <c r="A156" s="38"/>
      <c r="B156" s="39"/>
      <c r="C156" s="40"/>
      <c r="D156" s="233" t="s">
        <v>180</v>
      </c>
      <c r="E156" s="40"/>
      <c r="F156" s="243" t="s">
        <v>372</v>
      </c>
      <c r="G156" s="40"/>
      <c r="H156" s="40"/>
      <c r="I156" s="244"/>
      <c r="J156" s="40"/>
      <c r="K156" s="40"/>
      <c r="L156" s="44"/>
      <c r="M156" s="245"/>
      <c r="N156" s="24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180</v>
      </c>
      <c r="AU156" s="17" t="s">
        <v>85</v>
      </c>
    </row>
    <row r="157" s="13" customFormat="1">
      <c r="A157" s="13"/>
      <c r="B157" s="231"/>
      <c r="C157" s="232"/>
      <c r="D157" s="233" t="s">
        <v>154</v>
      </c>
      <c r="E157" s="234" t="s">
        <v>1</v>
      </c>
      <c r="F157" s="235" t="s">
        <v>373</v>
      </c>
      <c r="G157" s="232"/>
      <c r="H157" s="236">
        <v>0.14999999999999999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154</v>
      </c>
      <c r="AU157" s="242" t="s">
        <v>85</v>
      </c>
      <c r="AV157" s="13" t="s">
        <v>85</v>
      </c>
      <c r="AW157" s="13" t="s">
        <v>32</v>
      </c>
      <c r="AX157" s="13" t="s">
        <v>83</v>
      </c>
      <c r="AY157" s="242" t="s">
        <v>127</v>
      </c>
    </row>
    <row r="158" s="2" customFormat="1" ht="24.15" customHeight="1">
      <c r="A158" s="38"/>
      <c r="B158" s="39"/>
      <c r="C158" s="218" t="s">
        <v>8</v>
      </c>
      <c r="D158" s="218" t="s">
        <v>130</v>
      </c>
      <c r="E158" s="219" t="s">
        <v>220</v>
      </c>
      <c r="F158" s="220" t="s">
        <v>221</v>
      </c>
      <c r="G158" s="221" t="s">
        <v>147</v>
      </c>
      <c r="H158" s="222">
        <v>0.152</v>
      </c>
      <c r="I158" s="223"/>
      <c r="J158" s="224">
        <f>ROUND(I158*H158,2)</f>
        <v>0</v>
      </c>
      <c r="K158" s="220" t="s">
        <v>148</v>
      </c>
      <c r="L158" s="44"/>
      <c r="M158" s="225" t="s">
        <v>1</v>
      </c>
      <c r="N158" s="226" t="s">
        <v>40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168</v>
      </c>
      <c r="AT158" s="229" t="s">
        <v>130</v>
      </c>
      <c r="AU158" s="229" t="s">
        <v>85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168</v>
      </c>
      <c r="BM158" s="229" t="s">
        <v>374</v>
      </c>
    </row>
    <row r="159" s="12" customFormat="1" ht="22.8" customHeight="1">
      <c r="A159" s="12"/>
      <c r="B159" s="202"/>
      <c r="C159" s="203"/>
      <c r="D159" s="204" t="s">
        <v>74</v>
      </c>
      <c r="E159" s="216" t="s">
        <v>295</v>
      </c>
      <c r="F159" s="216" t="s">
        <v>296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SUM(P160:P163)</f>
        <v>0</v>
      </c>
      <c r="Q159" s="210"/>
      <c r="R159" s="211">
        <f>SUM(R160:R163)</f>
        <v>0.07060000000000001</v>
      </c>
      <c r="S159" s="210"/>
      <c r="T159" s="212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85</v>
      </c>
      <c r="AT159" s="214" t="s">
        <v>74</v>
      </c>
      <c r="AU159" s="214" t="s">
        <v>83</v>
      </c>
      <c r="AY159" s="213" t="s">
        <v>127</v>
      </c>
      <c r="BK159" s="215">
        <f>SUM(BK160:BK163)</f>
        <v>0</v>
      </c>
    </row>
    <row r="160" s="2" customFormat="1" ht="24.15" customHeight="1">
      <c r="A160" s="38"/>
      <c r="B160" s="39"/>
      <c r="C160" s="218" t="s">
        <v>168</v>
      </c>
      <c r="D160" s="218" t="s">
        <v>130</v>
      </c>
      <c r="E160" s="219" t="s">
        <v>375</v>
      </c>
      <c r="F160" s="220" t="s">
        <v>376</v>
      </c>
      <c r="G160" s="221" t="s">
        <v>186</v>
      </c>
      <c r="H160" s="222">
        <v>24</v>
      </c>
      <c r="I160" s="223"/>
      <c r="J160" s="224">
        <f>ROUND(I160*H160,2)</f>
        <v>0</v>
      </c>
      <c r="K160" s="220" t="s">
        <v>148</v>
      </c>
      <c r="L160" s="44"/>
      <c r="M160" s="225" t="s">
        <v>1</v>
      </c>
      <c r="N160" s="226" t="s">
        <v>40</v>
      </c>
      <c r="O160" s="91"/>
      <c r="P160" s="227">
        <f>O160*H160</f>
        <v>0</v>
      </c>
      <c r="Q160" s="227">
        <v>0.00025000000000000001</v>
      </c>
      <c r="R160" s="227">
        <f>Q160*H160</f>
        <v>0.0060000000000000001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168</v>
      </c>
      <c r="AT160" s="229" t="s">
        <v>130</v>
      </c>
      <c r="AU160" s="229" t="s">
        <v>85</v>
      </c>
      <c r="AY160" s="17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168</v>
      </c>
      <c r="BM160" s="229" t="s">
        <v>377</v>
      </c>
    </row>
    <row r="161" s="13" customFormat="1">
      <c r="A161" s="13"/>
      <c r="B161" s="231"/>
      <c r="C161" s="232"/>
      <c r="D161" s="233" t="s">
        <v>154</v>
      </c>
      <c r="E161" s="234" t="s">
        <v>1</v>
      </c>
      <c r="F161" s="235" t="s">
        <v>378</v>
      </c>
      <c r="G161" s="232"/>
      <c r="H161" s="236">
        <v>24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154</v>
      </c>
      <c r="AU161" s="242" t="s">
        <v>85</v>
      </c>
      <c r="AV161" s="13" t="s">
        <v>85</v>
      </c>
      <c r="AW161" s="13" t="s">
        <v>32</v>
      </c>
      <c r="AX161" s="13" t="s">
        <v>83</v>
      </c>
      <c r="AY161" s="242" t="s">
        <v>127</v>
      </c>
    </row>
    <row r="162" s="2" customFormat="1" ht="24.15" customHeight="1">
      <c r="A162" s="38"/>
      <c r="B162" s="39"/>
      <c r="C162" s="218" t="s">
        <v>215</v>
      </c>
      <c r="D162" s="218" t="s">
        <v>130</v>
      </c>
      <c r="E162" s="219" t="s">
        <v>379</v>
      </c>
      <c r="F162" s="220" t="s">
        <v>380</v>
      </c>
      <c r="G162" s="221" t="s">
        <v>186</v>
      </c>
      <c r="H162" s="222">
        <v>380</v>
      </c>
      <c r="I162" s="223"/>
      <c r="J162" s="224">
        <f>ROUND(I162*H162,2)</f>
        <v>0</v>
      </c>
      <c r="K162" s="220" t="s">
        <v>148</v>
      </c>
      <c r="L162" s="44"/>
      <c r="M162" s="225" t="s">
        <v>1</v>
      </c>
      <c r="N162" s="226" t="s">
        <v>40</v>
      </c>
      <c r="O162" s="91"/>
      <c r="P162" s="227">
        <f>O162*H162</f>
        <v>0</v>
      </c>
      <c r="Q162" s="227">
        <v>0.00017000000000000001</v>
      </c>
      <c r="R162" s="227">
        <f>Q162*H162</f>
        <v>0.064600000000000005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168</v>
      </c>
      <c r="AT162" s="229" t="s">
        <v>130</v>
      </c>
      <c r="AU162" s="229" t="s">
        <v>85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168</v>
      </c>
      <c r="BM162" s="229" t="s">
        <v>381</v>
      </c>
    </row>
    <row r="163" s="13" customFormat="1">
      <c r="A163" s="13"/>
      <c r="B163" s="231"/>
      <c r="C163" s="232"/>
      <c r="D163" s="233" t="s">
        <v>154</v>
      </c>
      <c r="E163" s="234" t="s">
        <v>1</v>
      </c>
      <c r="F163" s="235" t="s">
        <v>382</v>
      </c>
      <c r="G163" s="232"/>
      <c r="H163" s="236">
        <v>380</v>
      </c>
      <c r="I163" s="237"/>
      <c r="J163" s="232"/>
      <c r="K163" s="232"/>
      <c r="L163" s="238"/>
      <c r="M163" s="286"/>
      <c r="N163" s="287"/>
      <c r="O163" s="287"/>
      <c r="P163" s="287"/>
      <c r="Q163" s="287"/>
      <c r="R163" s="287"/>
      <c r="S163" s="287"/>
      <c r="T163" s="28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85</v>
      </c>
      <c r="AV163" s="13" t="s">
        <v>85</v>
      </c>
      <c r="AW163" s="13" t="s">
        <v>32</v>
      </c>
      <c r="AX163" s="13" t="s">
        <v>83</v>
      </c>
      <c r="AY163" s="242" t="s">
        <v>127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sm/8Jwc80wgxUpIQb6EczCixK1pSehg0Sc12oByU2pQvO6LOhi5h+p86LjwB6jMQn9rKAn5B+71YB6rDanODwQ==" hashValue="eg57l3feAFbBnIspjXGXt0lML35PH/E5t7oVf1IyQGDXlImUZhXSpz/3rDV84HQTAY01xWkVfFr7SB/8AWoLRg==" algorithmName="SHA-512" password="CC35"/>
  <autoFilter ref="C123:K1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VZMR - dobudování EPS a PBŘ - rekonstrukce vstupů do objektu DS Benešov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383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ROUND((SUM(BE128:BE184)),  2)</f>
        <v>0</v>
      </c>
      <c r="G33" s="38"/>
      <c r="H33" s="38"/>
      <c r="I33" s="155">
        <v>0.20999999999999999</v>
      </c>
      <c r="J33" s="154">
        <f>ROUND(((SUM(BE128:BE184))*I33),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ROUND((SUM(BF128:BF184)),  2)</f>
        <v>0</v>
      </c>
      <c r="G34" s="38"/>
      <c r="H34" s="38"/>
      <c r="I34" s="155">
        <v>0.14999999999999999</v>
      </c>
      <c r="J34" s="154">
        <f>ROUND(((SUM(BF128:BF184))*I34),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ROUND((SUM(BG128:BG184)),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ROUND((SUM(BH128:BH184)),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ROUND((SUM(BI128:BI184)),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VZMR - dobudování EPS a PBŘ - rekonstrukce vstupů do objektu DS Benešov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04 - repase vstupního proskleného zádveří, automatických dveří a radiátorů a EPS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Domov seniorů (DS) Benešov</v>
      </c>
      <c r="G89" s="40"/>
      <c r="H89" s="40"/>
      <c r="I89" s="32" t="s">
        <v>22</v>
      </c>
      <c r="J89" s="79" t="str">
        <f>IF(J12="","",J12)</f>
        <v>25. 6. 2023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DS Benešov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109</v>
      </c>
      <c r="E100" s="182"/>
      <c r="F100" s="182"/>
      <c r="G100" s="182"/>
      <c r="H100" s="182"/>
      <c r="I100" s="182"/>
      <c r="J100" s="183">
        <f>J138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384</v>
      </c>
      <c r="E101" s="188"/>
      <c r="F101" s="188"/>
      <c r="G101" s="188"/>
      <c r="H101" s="188"/>
      <c r="I101" s="188"/>
      <c r="J101" s="189">
        <f>J139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385</v>
      </c>
      <c r="E102" s="188"/>
      <c r="F102" s="188"/>
      <c r="G102" s="188"/>
      <c r="H102" s="188"/>
      <c r="I102" s="188"/>
      <c r="J102" s="189">
        <f>J152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386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322</v>
      </c>
      <c r="E104" s="188"/>
      <c r="F104" s="188"/>
      <c r="G104" s="188"/>
      <c r="H104" s="188"/>
      <c r="I104" s="188"/>
      <c r="J104" s="189">
        <f>J158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387</v>
      </c>
      <c r="E105" s="188"/>
      <c r="F105" s="188"/>
      <c r="G105" s="188"/>
      <c r="H105" s="188"/>
      <c r="I105" s="188"/>
      <c r="J105" s="189">
        <f>J161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111</v>
      </c>
      <c r="E106" s="188"/>
      <c r="F106" s="188"/>
      <c r="G106" s="188"/>
      <c r="H106" s="188"/>
      <c r="I106" s="188"/>
      <c r="J106" s="189">
        <f>J173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225</v>
      </c>
      <c r="E107" s="188"/>
      <c r="F107" s="188"/>
      <c r="G107" s="188"/>
      <c r="H107" s="188"/>
      <c r="I107" s="188"/>
      <c r="J107" s="189">
        <f>J176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388</v>
      </c>
      <c r="E108" s="188"/>
      <c r="F108" s="188"/>
      <c r="G108" s="188"/>
      <c r="H108" s="188"/>
      <c r="I108" s="188"/>
      <c r="J108" s="189">
        <f>J182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VZMR - dobudování EPS a PBŘ - rekonstrukce vstupů do objektu DS Benešov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30" customHeight="1">
      <c r="A120" s="38"/>
      <c r="B120" s="39"/>
      <c r="C120" s="40"/>
      <c r="D120" s="40"/>
      <c r="E120" s="76" t="str">
        <f>E9</f>
        <v>04 - repase vstupního proskleného zádveří, automatických dveří a radiátorů a EPS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Domov seniorů (DS) Benešov</v>
      </c>
      <c r="G122" s="40"/>
      <c r="H122" s="40"/>
      <c r="I122" s="32" t="s">
        <v>22</v>
      </c>
      <c r="J122" s="79" t="str">
        <f>IF(J12="","",J12)</f>
        <v>25. 6. 2023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DS Benešov</v>
      </c>
      <c r="G124" s="40"/>
      <c r="H124" s="40"/>
      <c r="I124" s="32" t="s">
        <v>30</v>
      </c>
      <c r="J124" s="36" t="str">
        <f>E21</f>
        <v>ing. Luboš Brandeis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ing. Luboš Brandeis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113</v>
      </c>
      <c r="D127" s="194" t="s">
        <v>60</v>
      </c>
      <c r="E127" s="194" t="s">
        <v>56</v>
      </c>
      <c r="F127" s="194" t="s">
        <v>57</v>
      </c>
      <c r="G127" s="194" t="s">
        <v>114</v>
      </c>
      <c r="H127" s="194" t="s">
        <v>115</v>
      </c>
      <c r="I127" s="194" t="s">
        <v>116</v>
      </c>
      <c r="J127" s="194" t="s">
        <v>103</v>
      </c>
      <c r="K127" s="195" t="s">
        <v>117</v>
      </c>
      <c r="L127" s="196"/>
      <c r="M127" s="100" t="s">
        <v>1</v>
      </c>
      <c r="N127" s="101" t="s">
        <v>39</v>
      </c>
      <c r="O127" s="101" t="s">
        <v>118</v>
      </c>
      <c r="P127" s="101" t="s">
        <v>119</v>
      </c>
      <c r="Q127" s="101" t="s">
        <v>120</v>
      </c>
      <c r="R127" s="101" t="s">
        <v>121</v>
      </c>
      <c r="S127" s="101" t="s">
        <v>122</v>
      </c>
      <c r="T127" s="102" t="s">
        <v>123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124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P129+P138</f>
        <v>0</v>
      </c>
      <c r="Q128" s="104"/>
      <c r="R128" s="199">
        <f>R129+R138</f>
        <v>1.2795199999999998</v>
      </c>
      <c r="S128" s="104"/>
      <c r="T128" s="200">
        <f>T129+T138</f>
        <v>1.0604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105</v>
      </c>
      <c r="BK128" s="201">
        <f>BK129+BK138</f>
        <v>0</v>
      </c>
    </row>
    <row r="129" s="12" customFormat="1" ht="25.92" customHeight="1">
      <c r="A129" s="12"/>
      <c r="B129" s="202"/>
      <c r="C129" s="203"/>
      <c r="D129" s="204" t="s">
        <v>74</v>
      </c>
      <c r="E129" s="205" t="s">
        <v>125</v>
      </c>
      <c r="F129" s="205" t="s">
        <v>126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P130+P132</f>
        <v>0</v>
      </c>
      <c r="Q129" s="210"/>
      <c r="R129" s="211">
        <f>R130+R132</f>
        <v>0</v>
      </c>
      <c r="S129" s="210"/>
      <c r="T129" s="212">
        <f>T130+T132</f>
        <v>0.27000000000000002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75</v>
      </c>
      <c r="AY129" s="213" t="s">
        <v>127</v>
      </c>
      <c r="BK129" s="215">
        <f>BK130+BK132</f>
        <v>0</v>
      </c>
    </row>
    <row r="130" s="12" customFormat="1" ht="22.8" customHeight="1">
      <c r="A130" s="12"/>
      <c r="B130" s="202"/>
      <c r="C130" s="203"/>
      <c r="D130" s="204" t="s">
        <v>74</v>
      </c>
      <c r="E130" s="216" t="s">
        <v>128</v>
      </c>
      <c r="F130" s="216" t="s">
        <v>129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0.27000000000000002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83</v>
      </c>
      <c r="AY130" s="213" t="s">
        <v>127</v>
      </c>
      <c r="BK130" s="215">
        <f>BK131</f>
        <v>0</v>
      </c>
    </row>
    <row r="131" s="2" customFormat="1" ht="16.5" customHeight="1">
      <c r="A131" s="38"/>
      <c r="B131" s="39"/>
      <c r="C131" s="218" t="s">
        <v>83</v>
      </c>
      <c r="D131" s="218" t="s">
        <v>130</v>
      </c>
      <c r="E131" s="219" t="s">
        <v>131</v>
      </c>
      <c r="F131" s="220" t="s">
        <v>389</v>
      </c>
      <c r="G131" s="221" t="s">
        <v>133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0.27000000000000002</v>
      </c>
      <c r="T131" s="228">
        <f>S131*H131</f>
        <v>0.27000000000000002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130</v>
      </c>
      <c r="AU131" s="229" t="s">
        <v>85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134</v>
      </c>
      <c r="BM131" s="229" t="s">
        <v>390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143</v>
      </c>
      <c r="F132" s="216" t="s">
        <v>144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SUM(P133:P137)</f>
        <v>0</v>
      </c>
      <c r="Q132" s="210"/>
      <c r="R132" s="211">
        <f>SUM(R133:R137)</f>
        <v>0</v>
      </c>
      <c r="S132" s="210"/>
      <c r="T132" s="212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83</v>
      </c>
      <c r="AT132" s="214" t="s">
        <v>74</v>
      </c>
      <c r="AU132" s="214" t="s">
        <v>83</v>
      </c>
      <c r="AY132" s="213" t="s">
        <v>127</v>
      </c>
      <c r="BK132" s="215">
        <f>SUM(BK133:BK137)</f>
        <v>0</v>
      </c>
    </row>
    <row r="133" s="2" customFormat="1" ht="24.15" customHeight="1">
      <c r="A133" s="38"/>
      <c r="B133" s="39"/>
      <c r="C133" s="218" t="s">
        <v>85</v>
      </c>
      <c r="D133" s="218" t="s">
        <v>130</v>
      </c>
      <c r="E133" s="219" t="s">
        <v>145</v>
      </c>
      <c r="F133" s="220" t="s">
        <v>146</v>
      </c>
      <c r="G133" s="221" t="s">
        <v>147</v>
      </c>
      <c r="H133" s="222">
        <v>1.0600000000000001</v>
      </c>
      <c r="I133" s="223"/>
      <c r="J133" s="224">
        <f>ROUND(I133*H133,2)</f>
        <v>0</v>
      </c>
      <c r="K133" s="220" t="s">
        <v>148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130</v>
      </c>
      <c r="AU133" s="229" t="s">
        <v>85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134</v>
      </c>
      <c r="BM133" s="229" t="s">
        <v>391</v>
      </c>
    </row>
    <row r="134" s="2" customFormat="1" ht="24.15" customHeight="1">
      <c r="A134" s="38"/>
      <c r="B134" s="39"/>
      <c r="C134" s="218" t="s">
        <v>139</v>
      </c>
      <c r="D134" s="218" t="s">
        <v>130</v>
      </c>
      <c r="E134" s="219" t="s">
        <v>151</v>
      </c>
      <c r="F134" s="220" t="s">
        <v>152</v>
      </c>
      <c r="G134" s="221" t="s">
        <v>147</v>
      </c>
      <c r="H134" s="222">
        <v>11.000999999999999</v>
      </c>
      <c r="I134" s="223"/>
      <c r="J134" s="224">
        <f>ROUND(I134*H134,2)</f>
        <v>0</v>
      </c>
      <c r="K134" s="220" t="s">
        <v>148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130</v>
      </c>
      <c r="AU134" s="229" t="s">
        <v>85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134</v>
      </c>
      <c r="BM134" s="229" t="s">
        <v>392</v>
      </c>
    </row>
    <row r="135" s="13" customFormat="1">
      <c r="A135" s="13"/>
      <c r="B135" s="231"/>
      <c r="C135" s="232"/>
      <c r="D135" s="233" t="s">
        <v>154</v>
      </c>
      <c r="E135" s="234" t="s">
        <v>1</v>
      </c>
      <c r="F135" s="235" t="s">
        <v>393</v>
      </c>
      <c r="G135" s="232"/>
      <c r="H135" s="236">
        <v>11.000999999999999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154</v>
      </c>
      <c r="AU135" s="242" t="s">
        <v>85</v>
      </c>
      <c r="AV135" s="13" t="s">
        <v>85</v>
      </c>
      <c r="AW135" s="13" t="s">
        <v>32</v>
      </c>
      <c r="AX135" s="13" t="s">
        <v>83</v>
      </c>
      <c r="AY135" s="242" t="s">
        <v>127</v>
      </c>
    </row>
    <row r="136" s="2" customFormat="1" ht="33" customHeight="1">
      <c r="A136" s="38"/>
      <c r="B136" s="39"/>
      <c r="C136" s="218" t="s">
        <v>134</v>
      </c>
      <c r="D136" s="218" t="s">
        <v>130</v>
      </c>
      <c r="E136" s="219" t="s">
        <v>157</v>
      </c>
      <c r="F136" s="220" t="s">
        <v>158</v>
      </c>
      <c r="G136" s="221" t="s">
        <v>147</v>
      </c>
      <c r="H136" s="222">
        <v>0.59699999999999998</v>
      </c>
      <c r="I136" s="223"/>
      <c r="J136" s="224">
        <f>ROUND(I136*H136,2)</f>
        <v>0</v>
      </c>
      <c r="K136" s="220" t="s">
        <v>148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134</v>
      </c>
      <c r="AT136" s="229" t="s">
        <v>130</v>
      </c>
      <c r="AU136" s="229" t="s">
        <v>85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134</v>
      </c>
      <c r="BM136" s="229" t="s">
        <v>394</v>
      </c>
    </row>
    <row r="137" s="13" customFormat="1">
      <c r="A137" s="13"/>
      <c r="B137" s="231"/>
      <c r="C137" s="232"/>
      <c r="D137" s="233" t="s">
        <v>154</v>
      </c>
      <c r="E137" s="234" t="s">
        <v>1</v>
      </c>
      <c r="F137" s="235" t="s">
        <v>395</v>
      </c>
      <c r="G137" s="232"/>
      <c r="H137" s="236">
        <v>0.59699999999999998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85</v>
      </c>
      <c r="AV137" s="13" t="s">
        <v>85</v>
      </c>
      <c r="AW137" s="13" t="s">
        <v>32</v>
      </c>
      <c r="AX137" s="13" t="s">
        <v>83</v>
      </c>
      <c r="AY137" s="242" t="s">
        <v>127</v>
      </c>
    </row>
    <row r="138" s="12" customFormat="1" ht="25.92" customHeight="1">
      <c r="A138" s="12"/>
      <c r="B138" s="202"/>
      <c r="C138" s="203"/>
      <c r="D138" s="204" t="s">
        <v>74</v>
      </c>
      <c r="E138" s="205" t="s">
        <v>161</v>
      </c>
      <c r="F138" s="205" t="s">
        <v>162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P139+P152+P156+P158+P161+P173+P176+P182</f>
        <v>0</v>
      </c>
      <c r="Q138" s="210"/>
      <c r="R138" s="211">
        <f>R139+R152+R156+R158+R161+R173+R176+R182</f>
        <v>1.2795199999999998</v>
      </c>
      <c r="S138" s="210"/>
      <c r="T138" s="212">
        <f>T139+T152+T156+T158+T161+T173+T176+T182</f>
        <v>0.79039999999999999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85</v>
      </c>
      <c r="AT138" s="214" t="s">
        <v>74</v>
      </c>
      <c r="AU138" s="214" t="s">
        <v>75</v>
      </c>
      <c r="AY138" s="213" t="s">
        <v>127</v>
      </c>
      <c r="BK138" s="215">
        <f>BK139+BK152+BK156+BK158+BK161+BK173+BK176+BK182</f>
        <v>0</v>
      </c>
    </row>
    <row r="139" s="12" customFormat="1" ht="22.8" customHeight="1">
      <c r="A139" s="12"/>
      <c r="B139" s="202"/>
      <c r="C139" s="203"/>
      <c r="D139" s="204" t="s">
        <v>74</v>
      </c>
      <c r="E139" s="216" t="s">
        <v>396</v>
      </c>
      <c r="F139" s="216" t="s">
        <v>397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SUM(P140:P151)</f>
        <v>0</v>
      </c>
      <c r="Q139" s="210"/>
      <c r="R139" s="211">
        <f>SUM(R140:R151)</f>
        <v>0.068519999999999998</v>
      </c>
      <c r="S139" s="210"/>
      <c r="T139" s="212">
        <f>SUM(T140:T151)</f>
        <v>0.077220000000000011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85</v>
      </c>
      <c r="AT139" s="214" t="s">
        <v>74</v>
      </c>
      <c r="AU139" s="214" t="s">
        <v>83</v>
      </c>
      <c r="AY139" s="213" t="s">
        <v>127</v>
      </c>
      <c r="BK139" s="215">
        <f>SUM(BK140:BK151)</f>
        <v>0</v>
      </c>
    </row>
    <row r="140" s="2" customFormat="1" ht="37.8" customHeight="1">
      <c r="A140" s="38"/>
      <c r="B140" s="39"/>
      <c r="C140" s="218" t="s">
        <v>150</v>
      </c>
      <c r="D140" s="218" t="s">
        <v>130</v>
      </c>
      <c r="E140" s="219" t="s">
        <v>398</v>
      </c>
      <c r="F140" s="220" t="s">
        <v>399</v>
      </c>
      <c r="G140" s="221" t="s">
        <v>178</v>
      </c>
      <c r="H140" s="222">
        <v>2</v>
      </c>
      <c r="I140" s="223"/>
      <c r="J140" s="224">
        <f>ROUND(I140*H140,2)</f>
        <v>0</v>
      </c>
      <c r="K140" s="220" t="s">
        <v>148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0.017080000000000001</v>
      </c>
      <c r="R140" s="227">
        <f>Q140*H140</f>
        <v>0.034160000000000003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168</v>
      </c>
      <c r="AT140" s="229" t="s">
        <v>130</v>
      </c>
      <c r="AU140" s="229" t="s">
        <v>85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168</v>
      </c>
      <c r="BM140" s="229" t="s">
        <v>400</v>
      </c>
    </row>
    <row r="141" s="2" customFormat="1" ht="33" customHeight="1">
      <c r="A141" s="38"/>
      <c r="B141" s="39"/>
      <c r="C141" s="218" t="s">
        <v>156</v>
      </c>
      <c r="D141" s="218" t="s">
        <v>130</v>
      </c>
      <c r="E141" s="219" t="s">
        <v>401</v>
      </c>
      <c r="F141" s="220" t="s">
        <v>402</v>
      </c>
      <c r="G141" s="221" t="s">
        <v>178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0.017080000000000001</v>
      </c>
      <c r="R141" s="227">
        <f>Q141*H141</f>
        <v>0.017080000000000001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168</v>
      </c>
      <c r="AT141" s="229" t="s">
        <v>130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168</v>
      </c>
      <c r="BM141" s="229" t="s">
        <v>403</v>
      </c>
    </row>
    <row r="142" s="2" customFormat="1" ht="24.15" customHeight="1">
      <c r="A142" s="38"/>
      <c r="B142" s="39"/>
      <c r="C142" s="218" t="s">
        <v>165</v>
      </c>
      <c r="D142" s="218" t="s">
        <v>130</v>
      </c>
      <c r="E142" s="219" t="s">
        <v>404</v>
      </c>
      <c r="F142" s="220" t="s">
        <v>405</v>
      </c>
      <c r="G142" s="221" t="s">
        <v>133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0.017080000000000001</v>
      </c>
      <c r="R142" s="227">
        <f>Q142*H142</f>
        <v>0.017080000000000001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168</v>
      </c>
      <c r="AT142" s="229" t="s">
        <v>130</v>
      </c>
      <c r="AU142" s="229" t="s">
        <v>85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168</v>
      </c>
      <c r="BM142" s="229" t="s">
        <v>406</v>
      </c>
    </row>
    <row r="143" s="2" customFormat="1" ht="24.15" customHeight="1">
      <c r="A143" s="38"/>
      <c r="B143" s="39"/>
      <c r="C143" s="218" t="s">
        <v>170</v>
      </c>
      <c r="D143" s="218" t="s">
        <v>130</v>
      </c>
      <c r="E143" s="219" t="s">
        <v>407</v>
      </c>
      <c r="F143" s="220" t="s">
        <v>408</v>
      </c>
      <c r="G143" s="221" t="s">
        <v>178</v>
      </c>
      <c r="H143" s="222">
        <v>2</v>
      </c>
      <c r="I143" s="223"/>
      <c r="J143" s="224">
        <f>ROUND(I143*H143,2)</f>
        <v>0</v>
      </c>
      <c r="K143" s="220" t="s">
        <v>148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5.0000000000000002E-05</v>
      </c>
      <c r="R143" s="227">
        <f>Q143*H143</f>
        <v>0.00010000000000000001</v>
      </c>
      <c r="S143" s="227">
        <v>0.01235</v>
      </c>
      <c r="T143" s="228">
        <f>S143*H143</f>
        <v>0.0247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168</v>
      </c>
      <c r="AT143" s="229" t="s">
        <v>130</v>
      </c>
      <c r="AU143" s="229" t="s">
        <v>85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168</v>
      </c>
      <c r="BM143" s="229" t="s">
        <v>409</v>
      </c>
    </row>
    <row r="144" s="13" customFormat="1">
      <c r="A144" s="13"/>
      <c r="B144" s="231"/>
      <c r="C144" s="232"/>
      <c r="D144" s="233" t="s">
        <v>154</v>
      </c>
      <c r="E144" s="234" t="s">
        <v>1</v>
      </c>
      <c r="F144" s="235" t="s">
        <v>410</v>
      </c>
      <c r="G144" s="232"/>
      <c r="H144" s="236">
        <v>2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154</v>
      </c>
      <c r="AU144" s="242" t="s">
        <v>85</v>
      </c>
      <c r="AV144" s="13" t="s">
        <v>85</v>
      </c>
      <c r="AW144" s="13" t="s">
        <v>32</v>
      </c>
      <c r="AX144" s="13" t="s">
        <v>83</v>
      </c>
      <c r="AY144" s="242" t="s">
        <v>127</v>
      </c>
    </row>
    <row r="145" s="2" customFormat="1" ht="24.15" customHeight="1">
      <c r="A145" s="38"/>
      <c r="B145" s="39"/>
      <c r="C145" s="218" t="s">
        <v>128</v>
      </c>
      <c r="D145" s="218" t="s">
        <v>130</v>
      </c>
      <c r="E145" s="219" t="s">
        <v>411</v>
      </c>
      <c r="F145" s="220" t="s">
        <v>412</v>
      </c>
      <c r="G145" s="221" t="s">
        <v>178</v>
      </c>
      <c r="H145" s="222">
        <v>1</v>
      </c>
      <c r="I145" s="223"/>
      <c r="J145" s="224">
        <f>ROUND(I145*H145,2)</f>
        <v>0</v>
      </c>
      <c r="K145" s="220" t="s">
        <v>148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5.0000000000000002E-05</v>
      </c>
      <c r="R145" s="227">
        <f>Q145*H145</f>
        <v>5.0000000000000002E-05</v>
      </c>
      <c r="S145" s="227">
        <v>0.023259999999999999</v>
      </c>
      <c r="T145" s="228">
        <f>S145*H145</f>
        <v>0.023259999999999999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168</v>
      </c>
      <c r="AT145" s="229" t="s">
        <v>130</v>
      </c>
      <c r="AU145" s="229" t="s">
        <v>85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168</v>
      </c>
      <c r="BM145" s="229" t="s">
        <v>413</v>
      </c>
    </row>
    <row r="146" s="13" customFormat="1">
      <c r="A146" s="13"/>
      <c r="B146" s="231"/>
      <c r="C146" s="232"/>
      <c r="D146" s="233" t="s">
        <v>154</v>
      </c>
      <c r="E146" s="234" t="s">
        <v>1</v>
      </c>
      <c r="F146" s="235" t="s">
        <v>414</v>
      </c>
      <c r="G146" s="232"/>
      <c r="H146" s="236">
        <v>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154</v>
      </c>
      <c r="AU146" s="242" t="s">
        <v>85</v>
      </c>
      <c r="AV146" s="13" t="s">
        <v>85</v>
      </c>
      <c r="AW146" s="13" t="s">
        <v>32</v>
      </c>
      <c r="AX146" s="13" t="s">
        <v>83</v>
      </c>
      <c r="AY146" s="242" t="s">
        <v>127</v>
      </c>
    </row>
    <row r="147" s="2" customFormat="1" ht="21.75" customHeight="1">
      <c r="A147" s="38"/>
      <c r="B147" s="39"/>
      <c r="C147" s="218" t="s">
        <v>182</v>
      </c>
      <c r="D147" s="218" t="s">
        <v>130</v>
      </c>
      <c r="E147" s="219" t="s">
        <v>415</v>
      </c>
      <c r="F147" s="220" t="s">
        <v>416</v>
      </c>
      <c r="G147" s="221" t="s">
        <v>133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5.0000000000000002E-05</v>
      </c>
      <c r="R147" s="227">
        <f>Q147*H147</f>
        <v>5.0000000000000002E-05</v>
      </c>
      <c r="S147" s="227">
        <v>0.029260000000000001</v>
      </c>
      <c r="T147" s="228">
        <f>S147*H147</f>
        <v>0.029260000000000001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168</v>
      </c>
      <c r="AT147" s="229" t="s">
        <v>130</v>
      </c>
      <c r="AU147" s="229" t="s">
        <v>85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168</v>
      </c>
      <c r="BM147" s="229" t="s">
        <v>417</v>
      </c>
    </row>
    <row r="148" s="13" customFormat="1">
      <c r="A148" s="13"/>
      <c r="B148" s="231"/>
      <c r="C148" s="232"/>
      <c r="D148" s="233" t="s">
        <v>154</v>
      </c>
      <c r="E148" s="234" t="s">
        <v>1</v>
      </c>
      <c r="F148" s="235" t="s">
        <v>414</v>
      </c>
      <c r="G148" s="232"/>
      <c r="H148" s="236">
        <v>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85</v>
      </c>
      <c r="AV148" s="13" t="s">
        <v>85</v>
      </c>
      <c r="AW148" s="13" t="s">
        <v>32</v>
      </c>
      <c r="AX148" s="13" t="s">
        <v>83</v>
      </c>
      <c r="AY148" s="242" t="s">
        <v>127</v>
      </c>
    </row>
    <row r="149" s="2" customFormat="1" ht="21.75" customHeight="1">
      <c r="A149" s="38"/>
      <c r="B149" s="39"/>
      <c r="C149" s="218" t="s">
        <v>191</v>
      </c>
      <c r="D149" s="218" t="s">
        <v>130</v>
      </c>
      <c r="E149" s="219" t="s">
        <v>418</v>
      </c>
      <c r="F149" s="220" t="s">
        <v>419</v>
      </c>
      <c r="G149" s="221" t="s">
        <v>133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168</v>
      </c>
      <c r="AT149" s="229" t="s">
        <v>130</v>
      </c>
      <c r="AU149" s="229" t="s">
        <v>85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168</v>
      </c>
      <c r="BM149" s="229" t="s">
        <v>420</v>
      </c>
    </row>
    <row r="150" s="2" customFormat="1" ht="16.5" customHeight="1">
      <c r="A150" s="38"/>
      <c r="B150" s="39"/>
      <c r="C150" s="218" t="s">
        <v>195</v>
      </c>
      <c r="D150" s="218" t="s">
        <v>130</v>
      </c>
      <c r="E150" s="219" t="s">
        <v>421</v>
      </c>
      <c r="F150" s="220" t="s">
        <v>422</v>
      </c>
      <c r="G150" s="221" t="s">
        <v>133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168</v>
      </c>
      <c r="AT150" s="229" t="s">
        <v>130</v>
      </c>
      <c r="AU150" s="229" t="s">
        <v>85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168</v>
      </c>
      <c r="BM150" s="229" t="s">
        <v>423</v>
      </c>
    </row>
    <row r="151" s="2" customFormat="1" ht="16.5" customHeight="1">
      <c r="A151" s="38"/>
      <c r="B151" s="39"/>
      <c r="C151" s="218" t="s">
        <v>199</v>
      </c>
      <c r="D151" s="218" t="s">
        <v>130</v>
      </c>
      <c r="E151" s="219" t="s">
        <v>424</v>
      </c>
      <c r="F151" s="220" t="s">
        <v>425</v>
      </c>
      <c r="G151" s="221" t="s">
        <v>133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168</v>
      </c>
      <c r="AT151" s="229" t="s">
        <v>130</v>
      </c>
      <c r="AU151" s="229" t="s">
        <v>85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168</v>
      </c>
      <c r="BM151" s="229" t="s">
        <v>426</v>
      </c>
    </row>
    <row r="152" s="12" customFormat="1" ht="22.8" customHeight="1">
      <c r="A152" s="12"/>
      <c r="B152" s="202"/>
      <c r="C152" s="203"/>
      <c r="D152" s="204" t="s">
        <v>74</v>
      </c>
      <c r="E152" s="216" t="s">
        <v>427</v>
      </c>
      <c r="F152" s="216" t="s">
        <v>428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SUM(P153:P155)</f>
        <v>0</v>
      </c>
      <c r="Q152" s="210"/>
      <c r="R152" s="211">
        <f>SUM(R153:R155)</f>
        <v>0</v>
      </c>
      <c r="S152" s="210"/>
      <c r="T152" s="21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85</v>
      </c>
      <c r="AT152" s="214" t="s">
        <v>74</v>
      </c>
      <c r="AU152" s="214" t="s">
        <v>83</v>
      </c>
      <c r="AY152" s="213" t="s">
        <v>127</v>
      </c>
      <c r="BK152" s="215">
        <f>SUM(BK153:BK155)</f>
        <v>0</v>
      </c>
    </row>
    <row r="153" s="2" customFormat="1" ht="16.5" customHeight="1">
      <c r="A153" s="38"/>
      <c r="B153" s="39"/>
      <c r="C153" s="218" t="s">
        <v>204</v>
      </c>
      <c r="D153" s="218" t="s">
        <v>130</v>
      </c>
      <c r="E153" s="219" t="s">
        <v>429</v>
      </c>
      <c r="F153" s="220" t="s">
        <v>430</v>
      </c>
      <c r="G153" s="221" t="s">
        <v>178</v>
      </c>
      <c r="H153" s="222">
        <v>2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40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168</v>
      </c>
      <c r="AT153" s="229" t="s">
        <v>130</v>
      </c>
      <c r="AU153" s="229" t="s">
        <v>85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168</v>
      </c>
      <c r="BM153" s="229" t="s">
        <v>431</v>
      </c>
    </row>
    <row r="154" s="2" customFormat="1">
      <c r="A154" s="38"/>
      <c r="B154" s="39"/>
      <c r="C154" s="40"/>
      <c r="D154" s="233" t="s">
        <v>180</v>
      </c>
      <c r="E154" s="40"/>
      <c r="F154" s="243" t="s">
        <v>432</v>
      </c>
      <c r="G154" s="40"/>
      <c r="H154" s="40"/>
      <c r="I154" s="244"/>
      <c r="J154" s="40"/>
      <c r="K154" s="40"/>
      <c r="L154" s="44"/>
      <c r="M154" s="245"/>
      <c r="N154" s="24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180</v>
      </c>
      <c r="AU154" s="17" t="s">
        <v>85</v>
      </c>
    </row>
    <row r="155" s="13" customFormat="1">
      <c r="A155" s="13"/>
      <c r="B155" s="231"/>
      <c r="C155" s="232"/>
      <c r="D155" s="233" t="s">
        <v>154</v>
      </c>
      <c r="E155" s="234" t="s">
        <v>1</v>
      </c>
      <c r="F155" s="235" t="s">
        <v>433</v>
      </c>
      <c r="G155" s="232"/>
      <c r="H155" s="236">
        <v>2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85</v>
      </c>
      <c r="AV155" s="13" t="s">
        <v>85</v>
      </c>
      <c r="AW155" s="13" t="s">
        <v>32</v>
      </c>
      <c r="AX155" s="13" t="s">
        <v>83</v>
      </c>
      <c r="AY155" s="242" t="s">
        <v>127</v>
      </c>
    </row>
    <row r="156" s="12" customFormat="1" ht="22.8" customHeight="1">
      <c r="A156" s="12"/>
      <c r="B156" s="202"/>
      <c r="C156" s="203"/>
      <c r="D156" s="204" t="s">
        <v>74</v>
      </c>
      <c r="E156" s="216" t="s">
        <v>434</v>
      </c>
      <c r="F156" s="216" t="s">
        <v>435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P157</f>
        <v>0</v>
      </c>
      <c r="Q156" s="210"/>
      <c r="R156" s="211">
        <f>R157</f>
        <v>0.96839999999999993</v>
      </c>
      <c r="S156" s="210"/>
      <c r="T156" s="212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85</v>
      </c>
      <c r="AT156" s="214" t="s">
        <v>74</v>
      </c>
      <c r="AU156" s="214" t="s">
        <v>83</v>
      </c>
      <c r="AY156" s="213" t="s">
        <v>127</v>
      </c>
      <c r="BK156" s="215">
        <f>BK157</f>
        <v>0</v>
      </c>
    </row>
    <row r="157" s="2" customFormat="1" ht="24.15" customHeight="1">
      <c r="A157" s="38"/>
      <c r="B157" s="39"/>
      <c r="C157" s="218" t="s">
        <v>8</v>
      </c>
      <c r="D157" s="218" t="s">
        <v>130</v>
      </c>
      <c r="E157" s="219" t="s">
        <v>436</v>
      </c>
      <c r="F157" s="220" t="s">
        <v>437</v>
      </c>
      <c r="G157" s="221" t="s">
        <v>186</v>
      </c>
      <c r="H157" s="222">
        <v>24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40</v>
      </c>
      <c r="O157" s="91"/>
      <c r="P157" s="227">
        <f>O157*H157</f>
        <v>0</v>
      </c>
      <c r="Q157" s="227">
        <v>0.040349999999999997</v>
      </c>
      <c r="R157" s="227">
        <f>Q157*H157</f>
        <v>0.96839999999999993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168</v>
      </c>
      <c r="AT157" s="229" t="s">
        <v>130</v>
      </c>
      <c r="AU157" s="229" t="s">
        <v>85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168</v>
      </c>
      <c r="BM157" s="229" t="s">
        <v>438</v>
      </c>
    </row>
    <row r="158" s="12" customFormat="1" ht="22.8" customHeight="1">
      <c r="A158" s="12"/>
      <c r="B158" s="202"/>
      <c r="C158" s="203"/>
      <c r="D158" s="204" t="s">
        <v>74</v>
      </c>
      <c r="E158" s="216" t="s">
        <v>339</v>
      </c>
      <c r="F158" s="216" t="s">
        <v>340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SUM(P159:P160)</f>
        <v>0</v>
      </c>
      <c r="Q158" s="210"/>
      <c r="R158" s="211">
        <f>SUM(R159:R160)</f>
        <v>0</v>
      </c>
      <c r="S158" s="210"/>
      <c r="T158" s="212">
        <f>SUM(T159:T160)</f>
        <v>0.081119999999999998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85</v>
      </c>
      <c r="AT158" s="214" t="s">
        <v>74</v>
      </c>
      <c r="AU158" s="214" t="s">
        <v>83</v>
      </c>
      <c r="AY158" s="213" t="s">
        <v>127</v>
      </c>
      <c r="BK158" s="215">
        <f>SUM(BK159:BK160)</f>
        <v>0</v>
      </c>
    </row>
    <row r="159" s="2" customFormat="1" ht="16.5" customHeight="1">
      <c r="A159" s="38"/>
      <c r="B159" s="39"/>
      <c r="C159" s="218" t="s">
        <v>168</v>
      </c>
      <c r="D159" s="218" t="s">
        <v>130</v>
      </c>
      <c r="E159" s="219" t="s">
        <v>439</v>
      </c>
      <c r="F159" s="220" t="s">
        <v>440</v>
      </c>
      <c r="G159" s="221" t="s">
        <v>260</v>
      </c>
      <c r="H159" s="222">
        <v>12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0.0033800000000000002</v>
      </c>
      <c r="T159" s="228">
        <f>S159*H159</f>
        <v>0.040559999999999999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168</v>
      </c>
      <c r="AT159" s="229" t="s">
        <v>130</v>
      </c>
      <c r="AU159" s="229" t="s">
        <v>85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168</v>
      </c>
      <c r="BM159" s="229" t="s">
        <v>441</v>
      </c>
    </row>
    <row r="160" s="2" customFormat="1" ht="24.15" customHeight="1">
      <c r="A160" s="38"/>
      <c r="B160" s="39"/>
      <c r="C160" s="218" t="s">
        <v>215</v>
      </c>
      <c r="D160" s="218" t="s">
        <v>130</v>
      </c>
      <c r="E160" s="219" t="s">
        <v>442</v>
      </c>
      <c r="F160" s="220" t="s">
        <v>443</v>
      </c>
      <c r="G160" s="221" t="s">
        <v>260</v>
      </c>
      <c r="H160" s="222">
        <v>12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40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0.0033800000000000002</v>
      </c>
      <c r="T160" s="228">
        <f>S160*H160</f>
        <v>0.040559999999999999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168</v>
      </c>
      <c r="AT160" s="229" t="s">
        <v>130</v>
      </c>
      <c r="AU160" s="229" t="s">
        <v>85</v>
      </c>
      <c r="AY160" s="17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168</v>
      </c>
      <c r="BM160" s="229" t="s">
        <v>444</v>
      </c>
    </row>
    <row r="161" s="12" customFormat="1" ht="22.8" customHeight="1">
      <c r="A161" s="12"/>
      <c r="B161" s="202"/>
      <c r="C161" s="203"/>
      <c r="D161" s="204" t="s">
        <v>74</v>
      </c>
      <c r="E161" s="216" t="s">
        <v>445</v>
      </c>
      <c r="F161" s="216" t="s">
        <v>446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SUM(P162:P172)</f>
        <v>0</v>
      </c>
      <c r="Q161" s="210"/>
      <c r="R161" s="211">
        <f>SUM(R162:R172)</f>
        <v>0.22</v>
      </c>
      <c r="S161" s="210"/>
      <c r="T161" s="212">
        <f>SUM(T162:T172)</f>
        <v>0.23205999999999999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85</v>
      </c>
      <c r="AT161" s="214" t="s">
        <v>74</v>
      </c>
      <c r="AU161" s="214" t="s">
        <v>83</v>
      </c>
      <c r="AY161" s="213" t="s">
        <v>127</v>
      </c>
      <c r="BK161" s="215">
        <f>SUM(BK162:BK172)</f>
        <v>0</v>
      </c>
    </row>
    <row r="162" s="2" customFormat="1" ht="16.5" customHeight="1">
      <c r="A162" s="38"/>
      <c r="B162" s="39"/>
      <c r="C162" s="218" t="s">
        <v>219</v>
      </c>
      <c r="D162" s="218" t="s">
        <v>130</v>
      </c>
      <c r="E162" s="219" t="s">
        <v>447</v>
      </c>
      <c r="F162" s="220" t="s">
        <v>448</v>
      </c>
      <c r="G162" s="221" t="s">
        <v>133</v>
      </c>
      <c r="H162" s="222">
        <v>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40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0.0030000000000000001</v>
      </c>
      <c r="T162" s="228">
        <f>S162*H162</f>
        <v>0.0060000000000000001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168</v>
      </c>
      <c r="AT162" s="229" t="s">
        <v>130</v>
      </c>
      <c r="AU162" s="229" t="s">
        <v>85</v>
      </c>
      <c r="AY162" s="17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168</v>
      </c>
      <c r="BM162" s="229" t="s">
        <v>449</v>
      </c>
    </row>
    <row r="163" s="13" customFormat="1">
      <c r="A163" s="13"/>
      <c r="B163" s="231"/>
      <c r="C163" s="232"/>
      <c r="D163" s="233" t="s">
        <v>154</v>
      </c>
      <c r="E163" s="234" t="s">
        <v>1</v>
      </c>
      <c r="F163" s="235" t="s">
        <v>450</v>
      </c>
      <c r="G163" s="232"/>
      <c r="H163" s="236">
        <v>2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85</v>
      </c>
      <c r="AV163" s="13" t="s">
        <v>85</v>
      </c>
      <c r="AW163" s="13" t="s">
        <v>32</v>
      </c>
      <c r="AX163" s="13" t="s">
        <v>83</v>
      </c>
      <c r="AY163" s="242" t="s">
        <v>127</v>
      </c>
    </row>
    <row r="164" s="2" customFormat="1" ht="21.75" customHeight="1">
      <c r="A164" s="38"/>
      <c r="B164" s="39"/>
      <c r="C164" s="218" t="s">
        <v>309</v>
      </c>
      <c r="D164" s="218" t="s">
        <v>130</v>
      </c>
      <c r="E164" s="219" t="s">
        <v>451</v>
      </c>
      <c r="F164" s="220" t="s">
        <v>452</v>
      </c>
      <c r="G164" s="221" t="s">
        <v>133</v>
      </c>
      <c r="H164" s="222">
        <v>2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168</v>
      </c>
      <c r="AT164" s="229" t="s">
        <v>130</v>
      </c>
      <c r="AU164" s="229" t="s">
        <v>85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168</v>
      </c>
      <c r="BM164" s="229" t="s">
        <v>453</v>
      </c>
    </row>
    <row r="165" s="13" customFormat="1">
      <c r="A165" s="13"/>
      <c r="B165" s="231"/>
      <c r="C165" s="232"/>
      <c r="D165" s="233" t="s">
        <v>154</v>
      </c>
      <c r="E165" s="234" t="s">
        <v>1</v>
      </c>
      <c r="F165" s="235" t="s">
        <v>454</v>
      </c>
      <c r="G165" s="232"/>
      <c r="H165" s="236">
        <v>2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154</v>
      </c>
      <c r="AU165" s="242" t="s">
        <v>85</v>
      </c>
      <c r="AV165" s="13" t="s">
        <v>85</v>
      </c>
      <c r="AW165" s="13" t="s">
        <v>32</v>
      </c>
      <c r="AX165" s="13" t="s">
        <v>83</v>
      </c>
      <c r="AY165" s="242" t="s">
        <v>127</v>
      </c>
    </row>
    <row r="166" s="2" customFormat="1" ht="21.75" customHeight="1">
      <c r="A166" s="38"/>
      <c r="B166" s="39"/>
      <c r="C166" s="218" t="s">
        <v>314</v>
      </c>
      <c r="D166" s="218" t="s">
        <v>130</v>
      </c>
      <c r="E166" s="219" t="s">
        <v>455</v>
      </c>
      <c r="F166" s="220" t="s">
        <v>456</v>
      </c>
      <c r="G166" s="221" t="s">
        <v>178</v>
      </c>
      <c r="H166" s="222">
        <v>2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40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0.10103</v>
      </c>
      <c r="T166" s="228">
        <f>S166*H166</f>
        <v>0.20205999999999999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168</v>
      </c>
      <c r="AT166" s="229" t="s">
        <v>130</v>
      </c>
      <c r="AU166" s="229" t="s">
        <v>85</v>
      </c>
      <c r="AY166" s="17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168</v>
      </c>
      <c r="BM166" s="229" t="s">
        <v>457</v>
      </c>
    </row>
    <row r="167" s="13" customFormat="1">
      <c r="A167" s="13"/>
      <c r="B167" s="231"/>
      <c r="C167" s="232"/>
      <c r="D167" s="233" t="s">
        <v>154</v>
      </c>
      <c r="E167" s="234" t="s">
        <v>1</v>
      </c>
      <c r="F167" s="235" t="s">
        <v>458</v>
      </c>
      <c r="G167" s="232"/>
      <c r="H167" s="236">
        <v>2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154</v>
      </c>
      <c r="AU167" s="242" t="s">
        <v>85</v>
      </c>
      <c r="AV167" s="13" t="s">
        <v>85</v>
      </c>
      <c r="AW167" s="13" t="s">
        <v>32</v>
      </c>
      <c r="AX167" s="13" t="s">
        <v>83</v>
      </c>
      <c r="AY167" s="242" t="s">
        <v>127</v>
      </c>
    </row>
    <row r="168" s="2" customFormat="1" ht="16.5" customHeight="1">
      <c r="A168" s="38"/>
      <c r="B168" s="39"/>
      <c r="C168" s="218" t="s">
        <v>7</v>
      </c>
      <c r="D168" s="218" t="s">
        <v>130</v>
      </c>
      <c r="E168" s="219" t="s">
        <v>459</v>
      </c>
      <c r="F168" s="220" t="s">
        <v>460</v>
      </c>
      <c r="G168" s="221" t="s">
        <v>178</v>
      </c>
      <c r="H168" s="222">
        <v>2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168</v>
      </c>
      <c r="AT168" s="229" t="s">
        <v>130</v>
      </c>
      <c r="AU168" s="229" t="s">
        <v>85</v>
      </c>
      <c r="AY168" s="17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168</v>
      </c>
      <c r="BM168" s="229" t="s">
        <v>461</v>
      </c>
    </row>
    <row r="169" s="13" customFormat="1">
      <c r="A169" s="13"/>
      <c r="B169" s="231"/>
      <c r="C169" s="232"/>
      <c r="D169" s="233" t="s">
        <v>154</v>
      </c>
      <c r="E169" s="234" t="s">
        <v>1</v>
      </c>
      <c r="F169" s="235" t="s">
        <v>462</v>
      </c>
      <c r="G169" s="232"/>
      <c r="H169" s="236">
        <v>2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154</v>
      </c>
      <c r="AU169" s="242" t="s">
        <v>85</v>
      </c>
      <c r="AV169" s="13" t="s">
        <v>85</v>
      </c>
      <c r="AW169" s="13" t="s">
        <v>32</v>
      </c>
      <c r="AX169" s="13" t="s">
        <v>83</v>
      </c>
      <c r="AY169" s="242" t="s">
        <v>127</v>
      </c>
    </row>
    <row r="170" s="2" customFormat="1" ht="16.5" customHeight="1">
      <c r="A170" s="38"/>
      <c r="B170" s="39"/>
      <c r="C170" s="247" t="s">
        <v>463</v>
      </c>
      <c r="D170" s="247" t="s">
        <v>183</v>
      </c>
      <c r="E170" s="248" t="s">
        <v>464</v>
      </c>
      <c r="F170" s="249" t="s">
        <v>465</v>
      </c>
      <c r="G170" s="250" t="s">
        <v>178</v>
      </c>
      <c r="H170" s="251">
        <v>2</v>
      </c>
      <c r="I170" s="252"/>
      <c r="J170" s="253">
        <f>ROUND(I170*H170,2)</f>
        <v>0</v>
      </c>
      <c r="K170" s="249" t="s">
        <v>1</v>
      </c>
      <c r="L170" s="254"/>
      <c r="M170" s="255" t="s">
        <v>1</v>
      </c>
      <c r="N170" s="256" t="s">
        <v>40</v>
      </c>
      <c r="O170" s="91"/>
      <c r="P170" s="227">
        <f>O170*H170</f>
        <v>0</v>
      </c>
      <c r="Q170" s="227">
        <v>0.11</v>
      </c>
      <c r="R170" s="227">
        <f>Q170*H170</f>
        <v>0.22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187</v>
      </c>
      <c r="AT170" s="229" t="s">
        <v>183</v>
      </c>
      <c r="AU170" s="229" t="s">
        <v>85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168</v>
      </c>
      <c r="BM170" s="229" t="s">
        <v>466</v>
      </c>
    </row>
    <row r="171" s="2" customFormat="1" ht="44.25" customHeight="1">
      <c r="A171" s="38"/>
      <c r="B171" s="39"/>
      <c r="C171" s="218" t="s">
        <v>467</v>
      </c>
      <c r="D171" s="218" t="s">
        <v>130</v>
      </c>
      <c r="E171" s="219" t="s">
        <v>468</v>
      </c>
      <c r="F171" s="220" t="s">
        <v>469</v>
      </c>
      <c r="G171" s="221" t="s">
        <v>133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40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0.024</v>
      </c>
      <c r="T171" s="228">
        <f>S171*H171</f>
        <v>0.024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168</v>
      </c>
      <c r="AT171" s="229" t="s">
        <v>130</v>
      </c>
      <c r="AU171" s="229" t="s">
        <v>85</v>
      </c>
      <c r="AY171" s="17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168</v>
      </c>
      <c r="BM171" s="229" t="s">
        <v>470</v>
      </c>
    </row>
    <row r="172" s="2" customFormat="1" ht="24.15" customHeight="1">
      <c r="A172" s="38"/>
      <c r="B172" s="39"/>
      <c r="C172" s="218" t="s">
        <v>471</v>
      </c>
      <c r="D172" s="218" t="s">
        <v>130</v>
      </c>
      <c r="E172" s="219" t="s">
        <v>472</v>
      </c>
      <c r="F172" s="220" t="s">
        <v>473</v>
      </c>
      <c r="G172" s="221" t="s">
        <v>147</v>
      </c>
      <c r="H172" s="222">
        <v>0.22</v>
      </c>
      <c r="I172" s="223"/>
      <c r="J172" s="224">
        <f>ROUND(I172*H172,2)</f>
        <v>0</v>
      </c>
      <c r="K172" s="220" t="s">
        <v>148</v>
      </c>
      <c r="L172" s="44"/>
      <c r="M172" s="225" t="s">
        <v>1</v>
      </c>
      <c r="N172" s="226" t="s">
        <v>40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168</v>
      </c>
      <c r="AT172" s="229" t="s">
        <v>130</v>
      </c>
      <c r="AU172" s="229" t="s">
        <v>85</v>
      </c>
      <c r="AY172" s="17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168</v>
      </c>
      <c r="BM172" s="229" t="s">
        <v>474</v>
      </c>
    </row>
    <row r="173" s="12" customFormat="1" ht="22.8" customHeight="1">
      <c r="A173" s="12"/>
      <c r="B173" s="202"/>
      <c r="C173" s="203"/>
      <c r="D173" s="204" t="s">
        <v>74</v>
      </c>
      <c r="E173" s="216" t="s">
        <v>174</v>
      </c>
      <c r="F173" s="216" t="s">
        <v>175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SUM(P174:P175)</f>
        <v>0</v>
      </c>
      <c r="Q173" s="210"/>
      <c r="R173" s="211">
        <f>SUM(R174:R175)</f>
        <v>0</v>
      </c>
      <c r="S173" s="210"/>
      <c r="T173" s="212">
        <f>SUM(T174:T175)</f>
        <v>0.40000000000000002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85</v>
      </c>
      <c r="AT173" s="214" t="s">
        <v>74</v>
      </c>
      <c r="AU173" s="214" t="s">
        <v>83</v>
      </c>
      <c r="AY173" s="213" t="s">
        <v>127</v>
      </c>
      <c r="BK173" s="215">
        <f>SUM(BK174:BK175)</f>
        <v>0</v>
      </c>
    </row>
    <row r="174" s="2" customFormat="1" ht="24.15" customHeight="1">
      <c r="A174" s="38"/>
      <c r="B174" s="39"/>
      <c r="C174" s="218" t="s">
        <v>475</v>
      </c>
      <c r="D174" s="218" t="s">
        <v>130</v>
      </c>
      <c r="E174" s="219" t="s">
        <v>476</v>
      </c>
      <c r="F174" s="220" t="s">
        <v>477</v>
      </c>
      <c r="G174" s="221" t="s">
        <v>133</v>
      </c>
      <c r="H174" s="222">
        <v>1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40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0.20000000000000001</v>
      </c>
      <c r="T174" s="228">
        <f>S174*H174</f>
        <v>0.20000000000000001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168</v>
      </c>
      <c r="AT174" s="229" t="s">
        <v>130</v>
      </c>
      <c r="AU174" s="229" t="s">
        <v>85</v>
      </c>
      <c r="AY174" s="17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168</v>
      </c>
      <c r="BM174" s="229" t="s">
        <v>478</v>
      </c>
    </row>
    <row r="175" s="2" customFormat="1" ht="24.15" customHeight="1">
      <c r="A175" s="38"/>
      <c r="B175" s="39"/>
      <c r="C175" s="218" t="s">
        <v>479</v>
      </c>
      <c r="D175" s="218" t="s">
        <v>130</v>
      </c>
      <c r="E175" s="219" t="s">
        <v>480</v>
      </c>
      <c r="F175" s="220" t="s">
        <v>481</v>
      </c>
      <c r="G175" s="221" t="s">
        <v>133</v>
      </c>
      <c r="H175" s="222">
        <v>1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0.20000000000000001</v>
      </c>
      <c r="T175" s="228">
        <f>S175*H175</f>
        <v>0.20000000000000001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168</v>
      </c>
      <c r="AT175" s="229" t="s">
        <v>130</v>
      </c>
      <c r="AU175" s="229" t="s">
        <v>85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168</v>
      </c>
      <c r="BM175" s="229" t="s">
        <v>482</v>
      </c>
    </row>
    <row r="176" s="12" customFormat="1" ht="22.8" customHeight="1">
      <c r="A176" s="12"/>
      <c r="B176" s="202"/>
      <c r="C176" s="203"/>
      <c r="D176" s="204" t="s">
        <v>74</v>
      </c>
      <c r="E176" s="216" t="s">
        <v>295</v>
      </c>
      <c r="F176" s="216" t="s">
        <v>296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SUM(P177:P181)</f>
        <v>0</v>
      </c>
      <c r="Q176" s="210"/>
      <c r="R176" s="211">
        <f>SUM(R177:R181)</f>
        <v>0.0096000000000000009</v>
      </c>
      <c r="S176" s="210"/>
      <c r="T176" s="212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85</v>
      </c>
      <c r="AT176" s="214" t="s">
        <v>74</v>
      </c>
      <c r="AU176" s="214" t="s">
        <v>83</v>
      </c>
      <c r="AY176" s="213" t="s">
        <v>127</v>
      </c>
      <c r="BK176" s="215">
        <f>SUM(BK177:BK181)</f>
        <v>0</v>
      </c>
    </row>
    <row r="177" s="2" customFormat="1" ht="16.5" customHeight="1">
      <c r="A177" s="38"/>
      <c r="B177" s="39"/>
      <c r="C177" s="218" t="s">
        <v>483</v>
      </c>
      <c r="D177" s="218" t="s">
        <v>130</v>
      </c>
      <c r="E177" s="219" t="s">
        <v>297</v>
      </c>
      <c r="F177" s="220" t="s">
        <v>298</v>
      </c>
      <c r="G177" s="221" t="s">
        <v>186</v>
      </c>
      <c r="H177" s="222">
        <v>20</v>
      </c>
      <c r="I177" s="223"/>
      <c r="J177" s="224">
        <f>ROUND(I177*H177,2)</f>
        <v>0</v>
      </c>
      <c r="K177" s="220" t="s">
        <v>228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6.9999999999999994E-05</v>
      </c>
      <c r="R177" s="227">
        <f>Q177*H177</f>
        <v>0.0013999999999999998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168</v>
      </c>
      <c r="AT177" s="229" t="s">
        <v>130</v>
      </c>
      <c r="AU177" s="229" t="s">
        <v>85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168</v>
      </c>
      <c r="BM177" s="229" t="s">
        <v>484</v>
      </c>
    </row>
    <row r="178" s="2" customFormat="1" ht="16.5" customHeight="1">
      <c r="A178" s="38"/>
      <c r="B178" s="39"/>
      <c r="C178" s="218" t="s">
        <v>485</v>
      </c>
      <c r="D178" s="218" t="s">
        <v>130</v>
      </c>
      <c r="E178" s="219" t="s">
        <v>306</v>
      </c>
      <c r="F178" s="220" t="s">
        <v>307</v>
      </c>
      <c r="G178" s="221" t="s">
        <v>186</v>
      </c>
      <c r="H178" s="222">
        <v>20</v>
      </c>
      <c r="I178" s="223"/>
      <c r="J178" s="224">
        <f>ROUND(I178*H178,2)</f>
        <v>0</v>
      </c>
      <c r="K178" s="220" t="s">
        <v>228</v>
      </c>
      <c r="L178" s="44"/>
      <c r="M178" s="225" t="s">
        <v>1</v>
      </c>
      <c r="N178" s="226" t="s">
        <v>40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168</v>
      </c>
      <c r="AT178" s="229" t="s">
        <v>130</v>
      </c>
      <c r="AU178" s="229" t="s">
        <v>85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168</v>
      </c>
      <c r="BM178" s="229" t="s">
        <v>486</v>
      </c>
    </row>
    <row r="179" s="2" customFormat="1" ht="24.15" customHeight="1">
      <c r="A179" s="38"/>
      <c r="B179" s="39"/>
      <c r="C179" s="218" t="s">
        <v>487</v>
      </c>
      <c r="D179" s="218" t="s">
        <v>130</v>
      </c>
      <c r="E179" s="219" t="s">
        <v>488</v>
      </c>
      <c r="F179" s="220" t="s">
        <v>489</v>
      </c>
      <c r="G179" s="221" t="s">
        <v>186</v>
      </c>
      <c r="H179" s="222">
        <v>20</v>
      </c>
      <c r="I179" s="223"/>
      <c r="J179" s="224">
        <f>ROUND(I179*H179,2)</f>
        <v>0</v>
      </c>
      <c r="K179" s="220" t="s">
        <v>228</v>
      </c>
      <c r="L179" s="44"/>
      <c r="M179" s="225" t="s">
        <v>1</v>
      </c>
      <c r="N179" s="226" t="s">
        <v>40</v>
      </c>
      <c r="O179" s="91"/>
      <c r="P179" s="227">
        <f>O179*H179</f>
        <v>0</v>
      </c>
      <c r="Q179" s="227">
        <v>0.00017000000000000001</v>
      </c>
      <c r="R179" s="227">
        <f>Q179*H179</f>
        <v>0.0034000000000000002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168</v>
      </c>
      <c r="AT179" s="229" t="s">
        <v>130</v>
      </c>
      <c r="AU179" s="229" t="s">
        <v>85</v>
      </c>
      <c r="AY179" s="17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168</v>
      </c>
      <c r="BM179" s="229" t="s">
        <v>490</v>
      </c>
    </row>
    <row r="180" s="2" customFormat="1" ht="24.15" customHeight="1">
      <c r="A180" s="38"/>
      <c r="B180" s="39"/>
      <c r="C180" s="218" t="s">
        <v>491</v>
      </c>
      <c r="D180" s="218" t="s">
        <v>130</v>
      </c>
      <c r="E180" s="219" t="s">
        <v>315</v>
      </c>
      <c r="F180" s="220" t="s">
        <v>316</v>
      </c>
      <c r="G180" s="221" t="s">
        <v>186</v>
      </c>
      <c r="H180" s="222">
        <v>20</v>
      </c>
      <c r="I180" s="223"/>
      <c r="J180" s="224">
        <f>ROUND(I180*H180,2)</f>
        <v>0</v>
      </c>
      <c r="K180" s="220" t="s">
        <v>228</v>
      </c>
      <c r="L180" s="44"/>
      <c r="M180" s="225" t="s">
        <v>1</v>
      </c>
      <c r="N180" s="226" t="s">
        <v>40</v>
      </c>
      <c r="O180" s="91"/>
      <c r="P180" s="227">
        <f>O180*H180</f>
        <v>0</v>
      </c>
      <c r="Q180" s="227">
        <v>0.00012</v>
      </c>
      <c r="R180" s="227">
        <f>Q180*H180</f>
        <v>0.0024000000000000002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168</v>
      </c>
      <c r="AT180" s="229" t="s">
        <v>130</v>
      </c>
      <c r="AU180" s="229" t="s">
        <v>85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168</v>
      </c>
      <c r="BM180" s="229" t="s">
        <v>492</v>
      </c>
    </row>
    <row r="181" s="2" customFormat="1" ht="24.15" customHeight="1">
      <c r="A181" s="38"/>
      <c r="B181" s="39"/>
      <c r="C181" s="218" t="s">
        <v>493</v>
      </c>
      <c r="D181" s="218" t="s">
        <v>130</v>
      </c>
      <c r="E181" s="219" t="s">
        <v>318</v>
      </c>
      <c r="F181" s="220" t="s">
        <v>319</v>
      </c>
      <c r="G181" s="221" t="s">
        <v>186</v>
      </c>
      <c r="H181" s="222">
        <v>20</v>
      </c>
      <c r="I181" s="223"/>
      <c r="J181" s="224">
        <f>ROUND(I181*H181,2)</f>
        <v>0</v>
      </c>
      <c r="K181" s="220" t="s">
        <v>228</v>
      </c>
      <c r="L181" s="44"/>
      <c r="M181" s="225" t="s">
        <v>1</v>
      </c>
      <c r="N181" s="226" t="s">
        <v>40</v>
      </c>
      <c r="O181" s="91"/>
      <c r="P181" s="227">
        <f>O181*H181</f>
        <v>0</v>
      </c>
      <c r="Q181" s="227">
        <v>0.00012</v>
      </c>
      <c r="R181" s="227">
        <f>Q181*H181</f>
        <v>0.0024000000000000002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168</v>
      </c>
      <c r="AT181" s="229" t="s">
        <v>130</v>
      </c>
      <c r="AU181" s="229" t="s">
        <v>85</v>
      </c>
      <c r="AY181" s="17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83</v>
      </c>
      <c r="BK181" s="230">
        <f>ROUND(I181*H181,2)</f>
        <v>0</v>
      </c>
      <c r="BL181" s="17" t="s">
        <v>168</v>
      </c>
      <c r="BM181" s="229" t="s">
        <v>494</v>
      </c>
    </row>
    <row r="182" s="12" customFormat="1" ht="22.8" customHeight="1">
      <c r="A182" s="12"/>
      <c r="B182" s="202"/>
      <c r="C182" s="203"/>
      <c r="D182" s="204" t="s">
        <v>74</v>
      </c>
      <c r="E182" s="216" t="s">
        <v>495</v>
      </c>
      <c r="F182" s="216" t="s">
        <v>496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SUM(P183:P184)</f>
        <v>0</v>
      </c>
      <c r="Q182" s="210"/>
      <c r="R182" s="211">
        <f>SUM(R183:R184)</f>
        <v>0.012999999999999999</v>
      </c>
      <c r="S182" s="210"/>
      <c r="T182" s="212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85</v>
      </c>
      <c r="AT182" s="214" t="s">
        <v>74</v>
      </c>
      <c r="AU182" s="214" t="s">
        <v>83</v>
      </c>
      <c r="AY182" s="213" t="s">
        <v>127</v>
      </c>
      <c r="BK182" s="215">
        <f>SUM(BK183:BK184)</f>
        <v>0</v>
      </c>
    </row>
    <row r="183" s="2" customFormat="1" ht="33" customHeight="1">
      <c r="A183" s="38"/>
      <c r="B183" s="39"/>
      <c r="C183" s="218" t="s">
        <v>187</v>
      </c>
      <c r="D183" s="218" t="s">
        <v>130</v>
      </c>
      <c r="E183" s="219" t="s">
        <v>497</v>
      </c>
      <c r="F183" s="220" t="s">
        <v>498</v>
      </c>
      <c r="G183" s="221" t="s">
        <v>186</v>
      </c>
      <c r="H183" s="222">
        <v>50</v>
      </c>
      <c r="I183" s="223"/>
      <c r="J183" s="224">
        <f>ROUND(I183*H183,2)</f>
        <v>0</v>
      </c>
      <c r="K183" s="220" t="s">
        <v>148</v>
      </c>
      <c r="L183" s="44"/>
      <c r="M183" s="225" t="s">
        <v>1</v>
      </c>
      <c r="N183" s="226" t="s">
        <v>40</v>
      </c>
      <c r="O183" s="91"/>
      <c r="P183" s="227">
        <f>O183*H183</f>
        <v>0</v>
      </c>
      <c r="Q183" s="227">
        <v>0.00025999999999999998</v>
      </c>
      <c r="R183" s="227">
        <f>Q183*H183</f>
        <v>0.012999999999999999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168</v>
      </c>
      <c r="AT183" s="229" t="s">
        <v>130</v>
      </c>
      <c r="AU183" s="229" t="s">
        <v>85</v>
      </c>
      <c r="AY183" s="17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168</v>
      </c>
      <c r="BM183" s="229" t="s">
        <v>499</v>
      </c>
    </row>
    <row r="184" s="13" customFormat="1">
      <c r="A184" s="13"/>
      <c r="B184" s="231"/>
      <c r="C184" s="232"/>
      <c r="D184" s="233" t="s">
        <v>154</v>
      </c>
      <c r="E184" s="234" t="s">
        <v>1</v>
      </c>
      <c r="F184" s="235" t="s">
        <v>500</v>
      </c>
      <c r="G184" s="232"/>
      <c r="H184" s="236">
        <v>50</v>
      </c>
      <c r="I184" s="237"/>
      <c r="J184" s="232"/>
      <c r="K184" s="232"/>
      <c r="L184" s="238"/>
      <c r="M184" s="286"/>
      <c r="N184" s="287"/>
      <c r="O184" s="287"/>
      <c r="P184" s="287"/>
      <c r="Q184" s="287"/>
      <c r="R184" s="287"/>
      <c r="S184" s="287"/>
      <c r="T184" s="28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154</v>
      </c>
      <c r="AU184" s="242" t="s">
        <v>85</v>
      </c>
      <c r="AV184" s="13" t="s">
        <v>85</v>
      </c>
      <c r="AW184" s="13" t="s">
        <v>32</v>
      </c>
      <c r="AX184" s="13" t="s">
        <v>83</v>
      </c>
      <c r="AY184" s="242" t="s">
        <v>127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eMhRzjdWws2MIJcMukMzAvkX648/WOIL1vtIrKyzVy2jp51XUVEqFS2re17bv7HKqpp9ZZRImKMGRR2XPVFlyQ==" hashValue="GiLP6ohKhr9rDWHvLU0Wpup9sM05Wk4/ZReAc+7lQU2XPlZelegUBzSEiS09r78n1IkS8xybCA/RAoCUqwOmlA==" algorithmName="SHA-512" password="CC35"/>
  <autoFilter ref="C127:K18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VZMR - dobudování EPS a PBŘ - rekonstrukce vstupů do objektu DS Benešov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ROUND((SUM(BE122:BE135)),  2)</f>
        <v>0</v>
      </c>
      <c r="G33" s="38"/>
      <c r="H33" s="38"/>
      <c r="I33" s="155">
        <v>0.20999999999999999</v>
      </c>
      <c r="J33" s="154">
        <f>ROUND(((SUM(BE122:BE135))*I33),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ROUND((SUM(BF122:BF135)),  2)</f>
        <v>0</v>
      </c>
      <c r="G34" s="38"/>
      <c r="H34" s="38"/>
      <c r="I34" s="155">
        <v>0.14999999999999999</v>
      </c>
      <c r="J34" s="154">
        <f>ROUND(((SUM(BF122:BF135))*I34),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ROUND((SUM(BH122:BH135)),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VZMR - dobudování EPS a PBŘ - rekonstrukce vstupů do objektu DS Benešov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Domov seniorů (DS) Benešov</v>
      </c>
      <c r="G89" s="40"/>
      <c r="H89" s="40"/>
      <c r="I89" s="32" t="s">
        <v>22</v>
      </c>
      <c r="J89" s="79" t="str">
        <f>IF(J12="","",J12)</f>
        <v>25. 6. 2023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DS Benešov</v>
      </c>
      <c r="G91" s="40"/>
      <c r="H91" s="40"/>
      <c r="I91" s="32" t="s">
        <v>30</v>
      </c>
      <c r="J91" s="36" t="str">
        <f>E21</f>
        <v>ing. Luboš Brandeis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Luboš Brandeis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502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503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504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505</v>
      </c>
      <c r="E100" s="188"/>
      <c r="F100" s="188"/>
      <c r="G100" s="188"/>
      <c r="H100" s="188"/>
      <c r="I100" s="188"/>
      <c r="J100" s="189">
        <f>J128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506</v>
      </c>
      <c r="E101" s="188"/>
      <c r="F101" s="188"/>
      <c r="G101" s="188"/>
      <c r="H101" s="188"/>
      <c r="I101" s="188"/>
      <c r="J101" s="189">
        <f>J132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507</v>
      </c>
      <c r="E102" s="188"/>
      <c r="F102" s="188"/>
      <c r="G102" s="188"/>
      <c r="H102" s="188"/>
      <c r="I102" s="188"/>
      <c r="J102" s="189">
        <f>J134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VZMR - dobudování EPS a PBŘ - rekonstrukce vstupů do objektu DS Benešov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05 - VRN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Domov seniorů (DS) Benešov</v>
      </c>
      <c r="G116" s="40"/>
      <c r="H116" s="40"/>
      <c r="I116" s="32" t="s">
        <v>22</v>
      </c>
      <c r="J116" s="79" t="str">
        <f>IF(J12="","",J12)</f>
        <v>25. 6. 2023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DS Benešov</v>
      </c>
      <c r="G118" s="40"/>
      <c r="H118" s="40"/>
      <c r="I118" s="32" t="s">
        <v>30</v>
      </c>
      <c r="J118" s="36" t="str">
        <f>E21</f>
        <v>ing. Luboš Brandeis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ing. Luboš Brandeis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113</v>
      </c>
      <c r="D121" s="194" t="s">
        <v>60</v>
      </c>
      <c r="E121" s="194" t="s">
        <v>56</v>
      </c>
      <c r="F121" s="194" t="s">
        <v>57</v>
      </c>
      <c r="G121" s="194" t="s">
        <v>114</v>
      </c>
      <c r="H121" s="194" t="s">
        <v>115</v>
      </c>
      <c r="I121" s="194" t="s">
        <v>116</v>
      </c>
      <c r="J121" s="194" t="s">
        <v>103</v>
      </c>
      <c r="K121" s="195" t="s">
        <v>117</v>
      </c>
      <c r="L121" s="196"/>
      <c r="M121" s="100" t="s">
        <v>1</v>
      </c>
      <c r="N121" s="101" t="s">
        <v>39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105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96</v>
      </c>
      <c r="F123" s="205" t="s">
        <v>508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P124+P126+P128+P132+P134</f>
        <v>0</v>
      </c>
      <c r="Q123" s="210"/>
      <c r="R123" s="211">
        <f>R124+R126+R128+R132+R134</f>
        <v>0</v>
      </c>
      <c r="S123" s="210"/>
      <c r="T123" s="212">
        <f>T124+T126+T128+T132+T134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150</v>
      </c>
      <c r="AT123" s="214" t="s">
        <v>74</v>
      </c>
      <c r="AU123" s="214" t="s">
        <v>75</v>
      </c>
      <c r="AY123" s="213" t="s">
        <v>127</v>
      </c>
      <c r="BK123" s="215">
        <f>BK124+BK126+BK128+BK132+BK134</f>
        <v>0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509</v>
      </c>
      <c r="F124" s="216" t="s">
        <v>510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150</v>
      </c>
      <c r="AT124" s="214" t="s">
        <v>74</v>
      </c>
      <c r="AU124" s="214" t="s">
        <v>83</v>
      </c>
      <c r="AY124" s="213" t="s">
        <v>127</v>
      </c>
      <c r="BK124" s="215">
        <f>BK125</f>
        <v>0</v>
      </c>
    </row>
    <row r="125" s="2" customFormat="1" ht="16.5" customHeight="1">
      <c r="A125" s="38"/>
      <c r="B125" s="39"/>
      <c r="C125" s="218" t="s">
        <v>83</v>
      </c>
      <c r="D125" s="218" t="s">
        <v>130</v>
      </c>
      <c r="E125" s="219" t="s">
        <v>511</v>
      </c>
      <c r="F125" s="220" t="s">
        <v>512</v>
      </c>
      <c r="G125" s="221" t="s">
        <v>133</v>
      </c>
      <c r="H125" s="222">
        <v>1</v>
      </c>
      <c r="I125" s="223"/>
      <c r="J125" s="224">
        <f>ROUND(I125*H125,2)</f>
        <v>0</v>
      </c>
      <c r="K125" s="220" t="s">
        <v>148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513</v>
      </c>
      <c r="AT125" s="229" t="s">
        <v>130</v>
      </c>
      <c r="AU125" s="229" t="s">
        <v>85</v>
      </c>
      <c r="AY125" s="17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513</v>
      </c>
      <c r="BM125" s="229" t="s">
        <v>514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515</v>
      </c>
      <c r="F126" s="216" t="s">
        <v>516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P127</f>
        <v>0</v>
      </c>
      <c r="Q126" s="210"/>
      <c r="R126" s="211">
        <f>R127</f>
        <v>0</v>
      </c>
      <c r="S126" s="210"/>
      <c r="T126" s="21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150</v>
      </c>
      <c r="AT126" s="214" t="s">
        <v>74</v>
      </c>
      <c r="AU126" s="214" t="s">
        <v>83</v>
      </c>
      <c r="AY126" s="213" t="s">
        <v>127</v>
      </c>
      <c r="BK126" s="215">
        <f>BK127</f>
        <v>0</v>
      </c>
    </row>
    <row r="127" s="2" customFormat="1" ht="16.5" customHeight="1">
      <c r="A127" s="38"/>
      <c r="B127" s="39"/>
      <c r="C127" s="218" t="s">
        <v>85</v>
      </c>
      <c r="D127" s="218" t="s">
        <v>130</v>
      </c>
      <c r="E127" s="219" t="s">
        <v>517</v>
      </c>
      <c r="F127" s="220" t="s">
        <v>516</v>
      </c>
      <c r="G127" s="221" t="s">
        <v>133</v>
      </c>
      <c r="H127" s="222">
        <v>1</v>
      </c>
      <c r="I127" s="223"/>
      <c r="J127" s="224">
        <f>ROUND(I127*H127,2)</f>
        <v>0</v>
      </c>
      <c r="K127" s="220" t="s">
        <v>148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513</v>
      </c>
      <c r="AT127" s="229" t="s">
        <v>130</v>
      </c>
      <c r="AU127" s="229" t="s">
        <v>85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513</v>
      </c>
      <c r="BM127" s="229" t="s">
        <v>518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519</v>
      </c>
      <c r="F128" s="216" t="s">
        <v>520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SUM(P129:P131)</f>
        <v>0</v>
      </c>
      <c r="Q128" s="210"/>
      <c r="R128" s="211">
        <f>SUM(R129:R131)</f>
        <v>0</v>
      </c>
      <c r="S128" s="210"/>
      <c r="T128" s="21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150</v>
      </c>
      <c r="AT128" s="214" t="s">
        <v>74</v>
      </c>
      <c r="AU128" s="214" t="s">
        <v>83</v>
      </c>
      <c r="AY128" s="213" t="s">
        <v>127</v>
      </c>
      <c r="BK128" s="215">
        <f>SUM(BK129:BK131)</f>
        <v>0</v>
      </c>
    </row>
    <row r="129" s="2" customFormat="1" ht="16.5" customHeight="1">
      <c r="A129" s="38"/>
      <c r="B129" s="39"/>
      <c r="C129" s="218" t="s">
        <v>139</v>
      </c>
      <c r="D129" s="218" t="s">
        <v>130</v>
      </c>
      <c r="E129" s="219" t="s">
        <v>521</v>
      </c>
      <c r="F129" s="220" t="s">
        <v>522</v>
      </c>
      <c r="G129" s="221" t="s">
        <v>133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513</v>
      </c>
      <c r="AT129" s="229" t="s">
        <v>130</v>
      </c>
      <c r="AU129" s="229" t="s">
        <v>85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513</v>
      </c>
      <c r="BM129" s="229" t="s">
        <v>523</v>
      </c>
    </row>
    <row r="130" s="2" customFormat="1" ht="16.5" customHeight="1">
      <c r="A130" s="38"/>
      <c r="B130" s="39"/>
      <c r="C130" s="218" t="s">
        <v>134</v>
      </c>
      <c r="D130" s="218" t="s">
        <v>130</v>
      </c>
      <c r="E130" s="219" t="s">
        <v>524</v>
      </c>
      <c r="F130" s="220" t="s">
        <v>525</v>
      </c>
      <c r="G130" s="221" t="s">
        <v>133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513</v>
      </c>
      <c r="AT130" s="229" t="s">
        <v>130</v>
      </c>
      <c r="AU130" s="229" t="s">
        <v>85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513</v>
      </c>
      <c r="BM130" s="229" t="s">
        <v>526</v>
      </c>
    </row>
    <row r="131" s="2" customFormat="1" ht="16.5" customHeight="1">
      <c r="A131" s="38"/>
      <c r="B131" s="39"/>
      <c r="C131" s="218" t="s">
        <v>150</v>
      </c>
      <c r="D131" s="218" t="s">
        <v>130</v>
      </c>
      <c r="E131" s="219" t="s">
        <v>527</v>
      </c>
      <c r="F131" s="220" t="s">
        <v>528</v>
      </c>
      <c r="G131" s="221" t="s">
        <v>133</v>
      </c>
      <c r="H131" s="222">
        <v>1</v>
      </c>
      <c r="I131" s="223"/>
      <c r="J131" s="224">
        <f>ROUND(I131*H131,2)</f>
        <v>0</v>
      </c>
      <c r="K131" s="220" t="s">
        <v>148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513</v>
      </c>
      <c r="AT131" s="229" t="s">
        <v>130</v>
      </c>
      <c r="AU131" s="229" t="s">
        <v>85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513</v>
      </c>
      <c r="BM131" s="229" t="s">
        <v>529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530</v>
      </c>
      <c r="F132" s="216" t="s">
        <v>531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0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150</v>
      </c>
      <c r="AT132" s="214" t="s">
        <v>74</v>
      </c>
      <c r="AU132" s="214" t="s">
        <v>83</v>
      </c>
      <c r="AY132" s="213" t="s">
        <v>127</v>
      </c>
      <c r="BK132" s="215">
        <f>BK133</f>
        <v>0</v>
      </c>
    </row>
    <row r="133" s="2" customFormat="1" ht="16.5" customHeight="1">
      <c r="A133" s="38"/>
      <c r="B133" s="39"/>
      <c r="C133" s="218" t="s">
        <v>156</v>
      </c>
      <c r="D133" s="218" t="s">
        <v>130</v>
      </c>
      <c r="E133" s="219" t="s">
        <v>532</v>
      </c>
      <c r="F133" s="220" t="s">
        <v>533</v>
      </c>
      <c r="G133" s="221" t="s">
        <v>133</v>
      </c>
      <c r="H133" s="222">
        <v>1</v>
      </c>
      <c r="I133" s="223"/>
      <c r="J133" s="224">
        <f>ROUND(I133*H133,2)</f>
        <v>0</v>
      </c>
      <c r="K133" s="220" t="s">
        <v>148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513</v>
      </c>
      <c r="AT133" s="229" t="s">
        <v>130</v>
      </c>
      <c r="AU133" s="229" t="s">
        <v>85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513</v>
      </c>
      <c r="BM133" s="229" t="s">
        <v>534</v>
      </c>
    </row>
    <row r="134" s="12" customFormat="1" ht="22.8" customHeight="1">
      <c r="A134" s="12"/>
      <c r="B134" s="202"/>
      <c r="C134" s="203"/>
      <c r="D134" s="204" t="s">
        <v>74</v>
      </c>
      <c r="E134" s="216" t="s">
        <v>535</v>
      </c>
      <c r="F134" s="216" t="s">
        <v>536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150</v>
      </c>
      <c r="AT134" s="214" t="s">
        <v>74</v>
      </c>
      <c r="AU134" s="214" t="s">
        <v>83</v>
      </c>
      <c r="AY134" s="213" t="s">
        <v>127</v>
      </c>
      <c r="BK134" s="215">
        <f>BK135</f>
        <v>0</v>
      </c>
    </row>
    <row r="135" s="2" customFormat="1" ht="16.5" customHeight="1">
      <c r="A135" s="38"/>
      <c r="B135" s="39"/>
      <c r="C135" s="218" t="s">
        <v>165</v>
      </c>
      <c r="D135" s="218" t="s">
        <v>130</v>
      </c>
      <c r="E135" s="219" t="s">
        <v>537</v>
      </c>
      <c r="F135" s="220" t="s">
        <v>538</v>
      </c>
      <c r="G135" s="221" t="s">
        <v>133</v>
      </c>
      <c r="H135" s="222">
        <v>1</v>
      </c>
      <c r="I135" s="223"/>
      <c r="J135" s="224">
        <f>ROUND(I135*H135,2)</f>
        <v>0</v>
      </c>
      <c r="K135" s="220" t="s">
        <v>148</v>
      </c>
      <c r="L135" s="44"/>
      <c r="M135" s="257" t="s">
        <v>1</v>
      </c>
      <c r="N135" s="258" t="s">
        <v>40</v>
      </c>
      <c r="O135" s="259"/>
      <c r="P135" s="260">
        <f>O135*H135</f>
        <v>0</v>
      </c>
      <c r="Q135" s="260">
        <v>0</v>
      </c>
      <c r="R135" s="260">
        <f>Q135*H135</f>
        <v>0</v>
      </c>
      <c r="S135" s="260">
        <v>0</v>
      </c>
      <c r="T135" s="26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513</v>
      </c>
      <c r="AT135" s="229" t="s">
        <v>130</v>
      </c>
      <c r="AU135" s="229" t="s">
        <v>85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513</v>
      </c>
      <c r="BM135" s="229" t="s">
        <v>539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WnqhkPwKZvPX8ex7NekrTOkg5q41BZoslzPQfoOAgUMQLZbSxja/oL0vQm/1tnYOA9+I6cF40Ol+VUo7saTx3Q==" hashValue="eLkY6wM++IV3URh1QU0DW1dTfDMdISdMjm/vX4USZ1BOO/NhcWsTUS2L61GndY0ahIOpy1IFtRJT/sdcWOBYqQ==" algorithmName="SHA-512" password="CC35"/>
  <autoFilter ref="C121:K13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Lucia Iványiová</dc:creator>
  <cp:lastModifiedBy>Lucia Iványiová</cp:lastModifiedBy>
  <dcterms:created xsi:type="dcterms:W3CDTF">2023-09-13T16:35:23Z</dcterms:created>
  <dcterms:modified xsi:type="dcterms:W3CDTF">2023-09-13T16:35:32Z</dcterms:modified>
</cp:coreProperties>
</file>